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Users/mariaflaccavento/Documents/Freelance/SCALE etc/"/>
    </mc:Choice>
  </mc:AlternateContent>
  <xr:revisionPtr revIDLastSave="0" documentId="8_{7E1C48BB-6DB9-0643-BAA9-EDCA4492AC92}" xr6:coauthVersionLast="43" xr6:coauthVersionMax="43" xr10:uidLastSave="{00000000-0000-0000-0000-000000000000}"/>
  <bookViews>
    <workbookView xWindow="120" yWindow="460" windowWidth="20740" windowHeight="11760" tabRatio="500" xr2:uid="{00000000-000D-0000-FFFF-FFFF00000000}"/>
  </bookViews>
  <sheets>
    <sheet name="Income Statement " sheetId="1" r:id="rId1"/>
    <sheet name="Income Statement Cash Version" sheetId="2" r:id="rId2"/>
    <sheet name="Revenue Assumptions" sheetId="3" r:id="rId3"/>
    <sheet name="Financial Position" sheetId="4" r:id="rId4"/>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35" i="3" l="1"/>
  <c r="I35" i="3"/>
  <c r="K34" i="3"/>
  <c r="I34" i="3"/>
  <c r="K33" i="3"/>
  <c r="I33" i="3"/>
  <c r="K32" i="3"/>
  <c r="I32" i="3"/>
  <c r="K31" i="3"/>
  <c r="I31" i="3"/>
  <c r="G16" i="2"/>
  <c r="G39" i="2"/>
  <c r="G41" i="2"/>
  <c r="G24" i="2"/>
  <c r="G25" i="2" s="1"/>
  <c r="F16" i="2"/>
  <c r="F39" i="2"/>
  <c r="F41" i="2"/>
  <c r="F24" i="2"/>
  <c r="F25" i="2" s="1"/>
  <c r="E16" i="2"/>
  <c r="E39" i="2"/>
  <c r="E41" i="2"/>
  <c r="E24" i="2"/>
  <c r="E25" i="2" s="1"/>
  <c r="D16" i="2"/>
  <c r="D44" i="2" s="1"/>
  <c r="D46" i="2" s="1"/>
  <c r="D41" i="2"/>
  <c r="D24" i="2"/>
  <c r="D25" i="2"/>
  <c r="D42" i="2" s="1"/>
  <c r="D29" i="2"/>
  <c r="C16" i="2"/>
  <c r="C44" i="2" s="1"/>
  <c r="C46" i="2" s="1"/>
  <c r="C41" i="2"/>
  <c r="C24" i="2"/>
  <c r="C25" i="2"/>
  <c r="C42" i="2" s="1"/>
  <c r="C29" i="2"/>
  <c r="H16" i="2"/>
  <c r="H16" i="1"/>
  <c r="H52" i="1" s="1"/>
  <c r="H54" i="1" s="1"/>
  <c r="G16" i="1"/>
  <c r="G52" i="1"/>
  <c r="G54" i="1" s="1"/>
  <c r="F16" i="1"/>
  <c r="F52" i="1"/>
  <c r="F54" i="1" s="1"/>
  <c r="E16" i="1"/>
  <c r="E52" i="1" s="1"/>
  <c r="E54" i="1" s="1"/>
  <c r="D16" i="1"/>
  <c r="D52" i="1"/>
  <c r="D54" i="1" s="1"/>
  <c r="C16" i="1"/>
  <c r="C52" i="1"/>
  <c r="C54" i="1" s="1"/>
  <c r="I16" i="1"/>
  <c r="G44" i="2" l="1"/>
  <c r="G46" i="2" s="1"/>
  <c r="E42" i="2"/>
  <c r="E44" i="2" s="1"/>
  <c r="E46" i="2" s="1"/>
  <c r="F42" i="2"/>
  <c r="F44" i="2" s="1"/>
  <c r="F46" i="2" s="1"/>
  <c r="G42" i="2"/>
</calcChain>
</file>

<file path=xl/sharedStrings.xml><?xml version="1.0" encoding="utf-8"?>
<sst xmlns="http://schemas.openxmlformats.org/spreadsheetml/2006/main" count="149" uniqueCount="149">
  <si>
    <t>Pohlad Urban Ag Project:  Financial Projections for Years 1 and 5</t>
  </si>
  <si>
    <t>can do year 1 CSA but not on their site</t>
  </si>
  <si>
    <t>Tax Yr 1:   8/19/14-YE</t>
  </si>
  <si>
    <t>Tax Yr 2 (2015) [per 1023]</t>
  </si>
  <si>
    <t>Tax Yr 2 (2015)</t>
  </si>
  <si>
    <t>Tax Yr 3 (2016)</t>
  </si>
  <si>
    <t>Tax Yr 4 (2017)</t>
  </si>
  <si>
    <t>Tax Yr 5 (2018)</t>
  </si>
  <si>
    <t>Tax Yr 6 (2019)</t>
  </si>
  <si>
    <t>Underserved (EFN) Contributions from CSA buyers</t>
  </si>
  <si>
    <t>Pohlad Family Foundation contrib of land and bldg</t>
  </si>
  <si>
    <t>(land 500k plus building)</t>
  </si>
  <si>
    <t>Working capital loans and grants</t>
  </si>
  <si>
    <t>Other contributions (Individual, Foundation, Corporate)</t>
  </si>
  <si>
    <t>above "treated" as loan on 1023</t>
  </si>
  <si>
    <t>Government Grants [USDA and/or in-kind U of M]</t>
  </si>
  <si>
    <t/>
  </si>
  <si>
    <t/>
  </si>
  <si>
    <t/>
  </si>
  <si>
    <t>Sponsorships (513(i))</t>
  </si>
  <si>
    <t>Projected Revenue from Sales (Lines 12-13)</t>
  </si>
  <si>
    <t>Community Supported Ag Shares (CSA)</t>
  </si>
  <si>
    <t>Specialty Markets</t>
  </si>
  <si>
    <t>Training and Education Programs</t>
  </si>
  <si>
    <t>Facility Rental (rents from real prop / NOT UBIT)</t>
  </si>
  <si>
    <t>TOTAL</t>
  </si>
  <si>
    <t>yr 2-6 total rev</t>
  </si>
  <si>
    <t>TOTAL</t>
  </si>
  <si>
    <t>NET</t>
  </si>
  <si>
    <t>true cashflow ignoring bldg donation and deprec on bldg</t>
  </si>
  <si>
    <t>500k = land!!</t>
  </si>
  <si>
    <t>500k = land!!</t>
  </si>
  <si>
    <t>Tax Yr 2 (2015)</t>
  </si>
  <si>
    <t>Tax Yr 3 (2016)</t>
  </si>
  <si>
    <t>Tax Yr 4 (2017)</t>
  </si>
  <si>
    <t>Tax Yr 5 (2018)</t>
  </si>
  <si>
    <t>Tax Yr 6 (2019)</t>
  </si>
  <si>
    <t>Pohlad Urban Ag Project:  Financial Projections for Years 1 and 5</t>
  </si>
  <si>
    <t>REVENUE</t>
  </si>
  <si>
    <t>Tax Yr 1:   8/19/14-YE</t>
  </si>
  <si>
    <t>Tax Yr 2 (2015)</t>
  </si>
  <si>
    <t>Tax Yr 3 (2016)</t>
  </si>
  <si>
    <t>Tax Yr 4 (2017)</t>
  </si>
  <si>
    <t>Tax Yr 5 (2018)</t>
  </si>
  <si>
    <t>Tax Yr 6 (2019)</t>
  </si>
  <si>
    <t>Underserved (EFN) Contributions from CSA buyers</t>
  </si>
  <si>
    <t>Pohlad Family Foundation contrib of land and bldg</t>
  </si>
  <si>
    <t/>
  </si>
  <si>
    <t>Working capital loans and grants</t>
  </si>
  <si>
    <t/>
  </si>
  <si>
    <t>Other contributions (Individual, Foundation, Corporate)</t>
  </si>
  <si>
    <t>Government Grants [USDA and/or in-kind U of M]</t>
  </si>
  <si>
    <t/>
  </si>
  <si>
    <t/>
  </si>
  <si>
    <t>Sponsorships (513(i))</t>
  </si>
  <si>
    <t>Projected Revenue from Sales (Lines 12-13)</t>
  </si>
  <si>
    <t>Community Supported Ag Shares (CSA)</t>
  </si>
  <si>
    <t>Specialty Markets</t>
  </si>
  <si>
    <t>Training and Education Programs</t>
  </si>
  <si>
    <t>Facility Rental (rents from real prop / NOT UBIT)</t>
  </si>
  <si>
    <t>TOTAL</t>
  </si>
  <si>
    <t>yr 2-6 total rev</t>
  </si>
  <si>
    <t>EXPENSES</t>
  </si>
  <si>
    <t>Staffing:</t>
  </si>
  <si>
    <t>Full time GM</t>
  </si>
  <si>
    <t>Marketer, outreach/education</t>
  </si>
  <si>
    <t>Facility Manager/High Tunnel Farmer</t>
  </si>
  <si>
    <t>Hourly (warehouse, delivery)</t>
  </si>
  <si>
    <t>Fringe and FICA @ 21%</t>
  </si>
  <si>
    <t>Subtotal staff:</t>
  </si>
  <si>
    <t>PROFESSIONAL FEES (legal/accounting)</t>
  </si>
  <si>
    <t>EQUIPMENT (trucks)</t>
  </si>
  <si>
    <t>FARMERS (total CSA rev Lines 5&amp;11 less ~25%)</t>
  </si>
  <si>
    <t>Operational Expenditures:</t>
  </si>
  <si>
    <t>Utilities (heating, cooling, water, electrical)</t>
  </si>
  <si>
    <t>Insurance (trucks, facility, prod)</t>
  </si>
  <si>
    <t>Delivery costs (fuel, maint, fees)</t>
  </si>
  <si>
    <t>Equip maintenance and repair</t>
  </si>
  <si>
    <t>Boxes, packing mats, labels, etc</t>
  </si>
  <si>
    <t>Charge backs (loss) @ 1%</t>
  </si>
  <si>
    <t>Depreciation (40 years/straightline)</t>
  </si>
  <si>
    <t>Property taxes (added here 9/4)</t>
  </si>
  <si>
    <t>Other (supplies, fees, misc)</t>
  </si>
  <si>
    <t>Subtotal, Operations:</t>
  </si>
  <si>
    <t>TOTAL</t>
  </si>
  <si>
    <t>NET</t>
  </si>
  <si>
    <t>true cashflow ignoring bldg donation and deprec on bldg</t>
  </si>
  <si>
    <t>500k = land!!</t>
  </si>
  <si>
    <t>Tax Yr 2 (2015)</t>
  </si>
  <si>
    <t>Tax Yr 3 (2016)</t>
  </si>
  <si>
    <t>Tax Yr 4 (2017)</t>
  </si>
  <si>
    <t>Tax Yr 5 (2018)</t>
  </si>
  <si>
    <t>Tax Yr 6 (2019)</t>
  </si>
  <si>
    <t>The following projections are based on a “modest growth” scenario, which works to balance several goals:  Maintaining relatively good prices for farmers, reaching a mix of markets, including both wholesale and direct to consumer (CSAs), and increasing the access and availability of healthy food to lower income and vulnerable populations.   The growth rate and market mix also attempts to take account of the fact that Minneapolis is currently saturated with CSA’s and that a new customer base must be built to avoid heavy competition among farmers, both established and emerging.</t>
  </si>
  <si>
    <t>Markets are fluid, but for purposes of this plan are divided here into three broad segments:</t>
  </si>
  <si>
    <t>Segment 1:  Workplace CSA’s</t>
  </si>
  <si>
    <t>This represents the best paying of the market segments, which also has the potential to engage more urban and suburban folks with farms and the issues surrounding family farmers, farm stewardship, etc.  It is also the most labor-intensive market in terms of both market development (ie securing and maintaining customers) and packing, grading and delivery.</t>
  </si>
  <si>
    <t>After discussions with and analysis of several food hubs experienced with workplace-based CSA’s, it is recommended that prepacking of customers’ weekly shares be avoided wherever possible in order to reduce the amount of time and expense associated with individual boxing of hundreds, and eventually, thousands of shares.  This may well be necessary in some workplace situations, but should be avoided where not essential.  Other food hubs have had success instead delivering CSA shares in bulk, helping hosts at the site organize and lay out the food in more of a “buffet” fashion with clear and simple instructions as to how much of each item each shareholder is entitled to take.  This has the added benefit of giving customers somewhat more choice, as they can trade with each other and put items in or take them out from a communal “sharing box”.</t>
  </si>
  <si>
    <t>The projections for this market segment are based on the following:</t>
  </si>
  <si>
    <t>·         A modest start in years 1 and 2, with accelerated growth in years 3 and 4 followed by a more modest, sustainable rate of growth in year 5.</t>
  </si>
  <si>
    <t>·         At the outset, CSA drop sites will have a flexible requirement regarding “minimum shares” to participate.  The goal in years one and two will be to average 35 – 40 shares per site.  By year three a minimum share requirement will be in place, likely set at 50 or more, with a goal of building up most sites to at least 100 shares.</t>
  </si>
  <si>
    <t>·         By year five, the goal would be to have 1000 shares distributed across 10 – 15 sites.</t>
  </si>
  <si>
    <t>·         The growth of this market segment will depend on reaching the new tier of consumers described in an accompanying document, along with the usual CSA requirements of building a strong and satisfied customer base through quality, value and consistency.</t>
  </si>
  <si>
    <t>Segment 2:  Specialty markets and high end retail</t>
  </si>
  <si>
    <t>This includes restaurants, specialty markets, cooperatives and potentially higher end retail outlets such as Lunds and others.  Many of these businesses already do limited buying from local growers (the co-ops do a very high percentage).  The objective here would be twofold:  to expand the range of products they purchase by increasing the reliability and diversity of supply, and the convenience of purchasing from a “one stop shop”; and secondly to produce off-season crops in High Tunnels, and other specialty crops for which the demand exceeds supply (such as certain berries, mushrooms, asparagus, multi-colored cherry tomatoes, etc).  Some of this production would occur in the on-site high tunnels, but the base of production would be much broader, engaging both small urban producers and mid-size farmers outside the city.</t>
  </si>
  <si>
    <t>The potential here for urban ag ventures to earn significant income from small plots - using high tunnels and choosing higher value items – should be further explored.  While many of these would likely choose to sell directly to chefs and other end customers, the convenience of the Pohlad aggregation site, and its capacity to efficiently wash, grade and cool items, should be sufficient inducement for a portion of these producers to align with the specialty market aspect of this project.  For purposes of these projections, it is assumed that each high tunnel is providing an average of $6000 - $8000 in crops per year.</t>
  </si>
  <si>
    <t>Much greater and more detailed information is needed from restaurants in the Twin Cities to more accurately assess the overall demand potential – above and beyond what is currently being supplied – and to delineate the top 8 – 15 crops comprising that demand.</t>
  </si>
  <si>
    <t>The projections in this estimate for “specialty retail” include restaurants, cooperatives, and by year three, a larger, relatively high-end retailer such as Lunds.  It breaks down as follows:</t>
  </si>
  <si>
    <t>Year 1:  10 restaurants averaging $1500 in annual purchases ($150/wk for 10 weeks)</t>
  </si>
  <si>
    <t>Year 2:  15 restaurants avg $2000, + $20,000 in sales to newly established co-ops</t>
  </si>
  <si>
    <t>Year 3:  18 restaurants avg $2500 + $35,000 to co-ops + $20,000 to Lunds/retail</t>
  </si>
  <si>
    <t>Year 4:  20 restaurants avg $3000 + $50,000 to co-ops + $40,000 to Lunds/retail</t>
  </si>
  <si>
    <t>Year 5:  25 restaurants avg $3200 + $100,000 to co-ops + $70,000 to Lunds/retail</t>
  </si>
  <si>
    <t>Note:  sales to restaurants beginning in year 3 include 8 – 10 weeks of fall crops (cool weather crops along with sweet potatoes, winter squashes, etc)</t>
  </si>
  <si>
    <t>Segment 3:  Underserved markets</t>
  </si>
  <si>
    <t>Increasing access and utilization of healthy foods in lower income communities is a core goal of this project.  This will be addressed in part through a partnership with Emergency Food-shelf Network and its innovative fresh produce programs, as well as partnerships with emerging urban ag/food desert organizations working to create local farmers markets, mobile markets, etc.  Coordinated planning with these organizations and initiatives will help support emerging urban producers, while also building a broader and more reliable supply for these markets.</t>
  </si>
  <si>
    <t>This market segment also potentially includes large institutional buyers, specifically hospitals, health care and schools and universities seeking to improve the nutrition and wellness for their clients and staff.   Finding a price point that works for these markets but also meets farmers’ needs will be a challenge, but the strong and growing interest in wellness and preventative health care among these institutions makes this more plausible than in times past.  One of the means to this end is the utilization of high quality produce “seconds”, vegetable and fruits that are perfectly good, but somewhat too small, too large or irregular to sell into traditional retail markets (Some restaurants buy seconds for use in soups, stews, etc).   Building strong markets for seconds, even at substantially reduced prices, can greatly improve farmers’ profitability while also broadening access to fresh, healthy foods.  It is estimated that these seconds might comprise 25 – 40% of sales to institutions and through EFN and other partners focused on food access.</t>
  </si>
  <si>
    <t>Overall Sales Projections for these market segments</t>
  </si>
  <si>
    <t>Total "sales" revenue</t>
  </si>
  <si>
    <t>%-age retained by project</t>
  </si>
  <si>
    <t>Resulting "sales" revenues retained by project</t>
  </si>
  <si>
    <t>Farmers paid (~77% of total "sales" revenue)</t>
  </si>
  <si>
    <t>Workplace CSA Buyers</t>
  </si>
  <si>
    <t>Underserved</t>
  </si>
  <si>
    <t>CSA "gross"</t>
  </si>
  <si>
    <t>Rests/specialty retail</t>
  </si>
  <si>
    <t>Year 1</t>
  </si>
  <si>
    <t>150 shares/$90K</t>
  </si>
  <si>
    <t>$25K</t>
  </si>
  <si>
    <t>HT’s not yet in production</t>
  </si>
  <si>
    <t>Year 2</t>
  </si>
  <si>
    <t>250 shares/$150K</t>
  </si>
  <si>
    <t>$ 50K</t>
  </si>
  <si>
    <t>HTs - $30K; other $50K</t>
  </si>
  <si>
    <t>Year 3</t>
  </si>
  <si>
    <t>400 shares/$240K</t>
  </si>
  <si>
    <t>$ 75K</t>
  </si>
  <si>
    <t>HTs - $50K; other $100K</t>
  </si>
  <si>
    <t>Year 4</t>
  </si>
  <si>
    <t>750 shares/$450K</t>
  </si>
  <si>
    <t>$ 100K</t>
  </si>
  <si>
    <t>HTs - $60; other $150K</t>
  </si>
  <si>
    <t>Year 5</t>
  </si>
  <si>
    <t>1000 shares/$600K</t>
  </si>
  <si>
    <t>$ 200K</t>
  </si>
  <si>
    <t>HTs - $75K; other $250K</t>
  </si>
  <si>
    <t>Note: In this scenario, by year five roughly two thirds of the volume of produce is moving to higher paying markets (CSAs, restaurants for specialty crops, cooperatives) with one third moving to larger wholesale markets at above-market prices (above standard wholesale).  For the CSA, 25% is retained by the enterprise (farmers share is 75%), while all other transactions retain a 20% margin, as they’ll require less handling, packing and management.</t>
  </si>
  <si>
    <t>Fixed or start up costs</t>
  </si>
  <si>
    <t>land - rental or mortagage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</si>
</sst>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_(&quot;$&quot;* #,##0_);_(&quot;$&quot;* \(#,##0\);_(&quot;$&quot;* &quot;-&quot;??_);_(@_)"/>
  </numFmts>
  <fonts count="22" x14ac:knownFonts="1">
    <font>
      <sz val="10"/>
      <name val="Arial"/>
    </font>
    <font>
      <b/>
      <sz val="12"/>
      <color rgb="FF000000"/>
      <name val="Calibri"/>
    </font>
    <font>
      <sz val="11"/>
      <color rgb="FF000000"/>
      <name val="Calibri"/>
    </font>
    <font>
      <b/>
      <sz val="11"/>
      <color rgb="FF000000"/>
      <name val="Calibri"/>
    </font>
    <font>
      <b/>
      <u/>
      <sz val="9"/>
      <color rgb="FF000000"/>
      <name val="Calibri"/>
    </font>
    <font>
      <b/>
      <u/>
      <sz val="9"/>
      <color rgb="FF000000"/>
      <name val="Calibri"/>
    </font>
    <font>
      <b/>
      <u/>
      <sz val="9"/>
      <color rgb="FF000000"/>
      <name val="Calibri"/>
    </font>
    <font>
      <sz val="9"/>
      <color rgb="FF000000"/>
      <name val="Calibri"/>
    </font>
    <font>
      <b/>
      <sz val="11"/>
      <color rgb="FFFF0000"/>
      <name val="Calibri"/>
    </font>
    <font>
      <b/>
      <i/>
      <sz val="11"/>
      <color rgb="FF000000"/>
      <name val="Calibri"/>
    </font>
    <font>
      <b/>
      <u/>
      <sz val="11"/>
      <color rgb="FF000000"/>
      <name val="Calibri"/>
    </font>
    <font>
      <b/>
      <u/>
      <sz val="11"/>
      <color rgb="FF000000"/>
      <name val="Calibri"/>
    </font>
    <font>
      <sz val="11"/>
      <name val="Calibri"/>
    </font>
    <font>
      <sz val="11"/>
      <color rgb="FFFF0000"/>
      <name val="Calibri"/>
    </font>
    <font>
      <sz val="10"/>
      <color rgb="FF000000"/>
      <name val="Calibri"/>
    </font>
    <font>
      <i/>
      <sz val="11"/>
      <color rgb="FF000000"/>
      <name val="Calibri"/>
    </font>
    <font>
      <sz val="12"/>
      <color rgb="FF000000"/>
      <name val="Calibri"/>
    </font>
    <font>
      <i/>
      <sz val="12"/>
      <color rgb="FF000000"/>
      <name val="Calibri"/>
    </font>
    <font>
      <sz val="12"/>
      <color rgb="FF000000"/>
      <name val="Symbol"/>
    </font>
    <font>
      <u/>
      <sz val="12"/>
      <color rgb="FF000000"/>
      <name val="Calibri"/>
    </font>
    <font>
      <sz val="8"/>
      <color rgb="FF000000"/>
      <name val="Calibri"/>
    </font>
    <font>
      <u/>
      <sz val="10"/>
      <color rgb="FF000000"/>
      <name val="Calibri"/>
    </font>
  </fonts>
  <fills count="12">
    <fill>
      <patternFill patternType="none"/>
    </fill>
    <fill>
      <patternFill patternType="gray125"/>
    </fill>
    <fill>
      <patternFill patternType="solid">
        <fgColor rgb="FFDBE5F1"/>
        <bgColor rgb="FFDBE5F1"/>
      </patternFill>
    </fill>
    <fill>
      <patternFill patternType="solid">
        <fgColor rgb="FFDAEEF3"/>
        <bgColor rgb="FFDAEEF3"/>
      </patternFill>
    </fill>
    <fill>
      <patternFill patternType="solid">
        <fgColor rgb="FFEEECE1"/>
        <bgColor rgb="FFEEECE1"/>
      </patternFill>
    </fill>
    <fill>
      <patternFill patternType="solid">
        <fgColor rgb="FFC4BD97"/>
        <bgColor rgb="FFC4BD97"/>
      </patternFill>
    </fill>
    <fill>
      <patternFill patternType="solid">
        <fgColor rgb="FFFFC000"/>
        <bgColor rgb="FFFFC000"/>
      </patternFill>
    </fill>
    <fill>
      <patternFill patternType="solid">
        <fgColor rgb="FFFFFF00"/>
        <bgColor rgb="FFFFFF00"/>
      </patternFill>
    </fill>
    <fill>
      <patternFill patternType="solid">
        <fgColor rgb="FF000000"/>
        <bgColor rgb="FF0000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s>
  <borders count="11">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99">
    <xf numFmtId="0" fontId="0" fillId="0" borderId="0" xfId="0"/>
    <xf numFmtId="0" fontId="1" fillId="0" borderId="1" xfId="0" applyFont="1" applyBorder="1" applyAlignment="1">
      <alignment vertical="center"/>
    </xf>
    <xf numFmtId="0" fontId="1" fillId="2" borderId="1" xfId="0" applyFont="1" applyFill="1" applyBorder="1"/>
    <xf numFmtId="0" fontId="1" fillId="0" borderId="1" xfId="0" applyFont="1" applyBorder="1"/>
    <xf numFmtId="0" fontId="2" fillId="0" borderId="1" xfId="0" applyFont="1" applyBorder="1"/>
    <xf numFmtId="0" fontId="2" fillId="0" borderId="1" xfId="0" applyFont="1" applyBorder="1" applyAlignment="1">
      <alignment vertical="center"/>
    </xf>
    <xf numFmtId="0" fontId="2" fillId="2" borderId="1" xfId="0" applyFont="1" applyFill="1" applyBorder="1"/>
    <xf numFmtId="0" fontId="3" fillId="3" borderId="2" xfId="0" applyFont="1" applyFill="1" applyBorder="1" applyAlignment="1">
      <alignment vertical="center"/>
    </xf>
    <xf numFmtId="0" fontId="4" fillId="4"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2" fillId="0" borderId="1" xfId="0" applyFont="1" applyBorder="1"/>
    <xf numFmtId="0" fontId="2" fillId="5" borderId="3" xfId="0" applyFont="1" applyFill="1" applyBorder="1" applyAlignment="1">
      <alignment vertical="center"/>
    </xf>
    <xf numFmtId="164" fontId="2" fillId="2" borderId="3" xfId="0" applyNumberFormat="1" applyFont="1" applyFill="1" applyBorder="1"/>
    <xf numFmtId="164" fontId="2" fillId="5" borderId="3" xfId="0" applyNumberFormat="1" applyFont="1" applyFill="1" applyBorder="1"/>
    <xf numFmtId="164" fontId="7" fillId="5" borderId="3" xfId="0" applyNumberFormat="1" applyFont="1" applyFill="1" applyBorder="1" applyAlignment="1">
      <alignment wrapText="1"/>
    </xf>
    <xf numFmtId="0" fontId="2" fillId="6" borderId="3" xfId="0" applyFont="1" applyFill="1" applyBorder="1" applyAlignment="1">
      <alignment vertical="center"/>
    </xf>
    <xf numFmtId="164" fontId="2" fillId="6" borderId="3" xfId="0" applyNumberFormat="1" applyFont="1" applyFill="1" applyBorder="1"/>
    <xf numFmtId="164" fontId="2" fillId="2" borderId="3" xfId="0" applyNumberFormat="1" applyFont="1" applyFill="1" applyBorder="1" applyAlignment="1">
      <alignment horizontal="center"/>
    </xf>
    <xf numFmtId="164" fontId="2" fillId="6" borderId="3" xfId="0" applyNumberFormat="1" applyFont="1" applyFill="1" applyBorder="1" applyAlignment="1">
      <alignment horizontal="center"/>
    </xf>
    <xf numFmtId="0" fontId="2" fillId="0" borderId="3" xfId="0" applyFont="1" applyBorder="1" applyAlignment="1">
      <alignment vertical="center"/>
    </xf>
    <xf numFmtId="164" fontId="2" fillId="0" borderId="3" xfId="0" applyNumberFormat="1" applyFont="1" applyBorder="1" applyAlignment="1">
      <alignment horizontal="center"/>
    </xf>
    <xf numFmtId="164" fontId="2" fillId="0" borderId="3" xfId="0" applyNumberFormat="1" applyFont="1" applyBorder="1"/>
    <xf numFmtId="0" fontId="2" fillId="0" borderId="4" xfId="0" applyFont="1" applyBorder="1" applyAlignment="1">
      <alignment vertical="center"/>
    </xf>
    <xf numFmtId="164" fontId="2" fillId="8" borderId="3" xfId="0" applyNumberFormat="1" applyFont="1" applyFill="1" applyBorder="1"/>
    <xf numFmtId="164" fontId="2" fillId="0" borderId="1" xfId="0" applyNumberFormat="1" applyFont="1" applyBorder="1"/>
    <xf numFmtId="0" fontId="3" fillId="0" borderId="5" xfId="0" applyFont="1" applyBorder="1" applyAlignment="1">
      <alignment horizontal="right" vertical="center"/>
    </xf>
    <xf numFmtId="164" fontId="3" fillId="2" borderId="3" xfId="0" applyNumberFormat="1" applyFont="1" applyFill="1" applyBorder="1"/>
    <xf numFmtId="164" fontId="3" fillId="0" borderId="3" xfId="0" applyNumberFormat="1" applyFont="1" applyBorder="1"/>
    <xf numFmtId="164" fontId="8" fillId="0" borderId="1" xfId="0" applyNumberFormat="1" applyFont="1" applyBorder="1"/>
    <xf numFmtId="0" fontId="8" fillId="0" borderId="1" xfId="0" applyFont="1" applyBorder="1"/>
    <xf numFmtId="0" fontId="9" fillId="0" borderId="5" xfId="0" applyFont="1" applyBorder="1" applyAlignment="1">
      <alignment vertical="center"/>
    </xf>
    <xf numFmtId="0" fontId="9" fillId="0" borderId="6" xfId="0" applyFont="1" applyBorder="1" applyAlignment="1">
      <alignment vertical="center"/>
    </xf>
    <xf numFmtId="9" fontId="9" fillId="2" borderId="6" xfId="0" applyNumberFormat="1" applyFont="1" applyFill="1" applyBorder="1" applyAlignment="1">
      <alignment vertical="center"/>
    </xf>
    <xf numFmtId="9" fontId="9" fillId="0" borderId="6" xfId="0" applyNumberFormat="1" applyFont="1" applyBorder="1" applyAlignment="1">
      <alignment vertical="center"/>
    </xf>
    <xf numFmtId="9" fontId="9" fillId="0" borderId="7" xfId="0" applyNumberFormat="1" applyFont="1" applyBorder="1" applyAlignment="1">
      <alignment vertical="center"/>
    </xf>
    <xf numFmtId="0" fontId="3" fillId="3" borderId="3" xfId="0" applyFont="1" applyFill="1" applyBorder="1" applyAlignment="1">
      <alignment vertical="center"/>
    </xf>
    <xf numFmtId="0" fontId="3" fillId="0" borderId="1" xfId="0" applyFont="1" applyBorder="1" applyAlignment="1">
      <alignment vertical="center"/>
    </xf>
    <xf numFmtId="164" fontId="2" fillId="2" borderId="1" xfId="0" applyNumberFormat="1" applyFont="1" applyFill="1" applyBorder="1"/>
    <xf numFmtId="0" fontId="3" fillId="0" borderId="3" xfId="0" applyFont="1" applyBorder="1" applyAlignment="1">
      <alignment vertical="center"/>
    </xf>
    <xf numFmtId="0" fontId="3" fillId="9" borderId="3" xfId="0" applyFont="1" applyFill="1" applyBorder="1" applyAlignment="1">
      <alignment vertical="center"/>
    </xf>
    <xf numFmtId="164" fontId="10" fillId="2" borderId="3" xfId="0" applyNumberFormat="1" applyFont="1" applyFill="1" applyBorder="1" applyAlignment="1">
      <alignment horizontal="center" vertical="center"/>
    </xf>
    <xf numFmtId="164" fontId="11" fillId="9" borderId="3" xfId="0" applyNumberFormat="1" applyFont="1" applyFill="1" applyBorder="1" applyAlignment="1">
      <alignment horizontal="center" vertical="center"/>
    </xf>
    <xf numFmtId="0" fontId="2" fillId="0" borderId="3" xfId="0" applyFont="1" applyBorder="1" applyAlignment="1">
      <alignment vertical="center" wrapText="1"/>
    </xf>
    <xf numFmtId="164" fontId="2" fillId="2" borderId="3" xfId="0" applyNumberFormat="1" applyFont="1" applyFill="1" applyBorder="1" applyAlignment="1">
      <alignment vertical="center"/>
    </xf>
    <xf numFmtId="164" fontId="2" fillId="0" borderId="3" xfId="0" applyNumberFormat="1" applyFont="1" applyBorder="1" applyAlignment="1">
      <alignment vertical="center"/>
    </xf>
    <xf numFmtId="164" fontId="3" fillId="2" borderId="3" xfId="0" applyNumberFormat="1" applyFont="1" applyFill="1" applyBorder="1" applyAlignment="1">
      <alignment vertical="center"/>
    </xf>
    <xf numFmtId="164" fontId="3" fillId="0" borderId="3" xfId="0" applyNumberFormat="1" applyFont="1" applyBorder="1" applyAlignment="1">
      <alignment vertical="center"/>
    </xf>
    <xf numFmtId="164" fontId="3" fillId="3" borderId="3" xfId="0" applyNumberFormat="1" applyFont="1" applyFill="1" applyBorder="1" applyAlignment="1">
      <alignment vertical="center"/>
    </xf>
    <xf numFmtId="0" fontId="12" fillId="0" borderId="3" xfId="0" applyFont="1" applyBorder="1" applyAlignment="1">
      <alignment vertical="center"/>
    </xf>
    <xf numFmtId="164" fontId="12" fillId="2" borderId="3" xfId="0" applyNumberFormat="1" applyFont="1" applyFill="1" applyBorder="1" applyAlignment="1">
      <alignment vertical="center"/>
    </xf>
    <xf numFmtId="164" fontId="12" fillId="0" borderId="3" xfId="0" applyNumberFormat="1" applyFont="1" applyBorder="1" applyAlignment="1">
      <alignment vertical="center"/>
    </xf>
    <xf numFmtId="164" fontId="12" fillId="0" borderId="3" xfId="0" applyNumberFormat="1" applyFont="1" applyBorder="1"/>
    <xf numFmtId="0" fontId="13" fillId="0" borderId="1" xfId="0" applyFont="1" applyBorder="1"/>
    <xf numFmtId="0" fontId="12" fillId="0" borderId="3" xfId="0" applyFont="1" applyBorder="1" applyAlignment="1">
      <alignment vertical="center" wrapText="1"/>
    </xf>
    <xf numFmtId="164" fontId="12" fillId="2" borderId="3" xfId="0" applyNumberFormat="1" applyFont="1" applyFill="1" applyBorder="1" applyAlignment="1">
      <alignment horizontal="center"/>
    </xf>
    <xf numFmtId="164" fontId="12" fillId="7" borderId="3" xfId="0" applyNumberFormat="1" applyFont="1" applyFill="1" applyBorder="1" applyAlignment="1">
      <alignment horizontal="center"/>
    </xf>
    <xf numFmtId="6" fontId="2" fillId="0" borderId="3" xfId="0" applyNumberFormat="1" applyFont="1" applyBorder="1"/>
    <xf numFmtId="0" fontId="3" fillId="0" borderId="1" xfId="0" applyFont="1" applyBorder="1"/>
    <xf numFmtId="0" fontId="2" fillId="3" borderId="3" xfId="0" applyFont="1" applyFill="1" applyBorder="1" applyAlignment="1">
      <alignment vertical="center" wrapText="1"/>
    </xf>
    <xf numFmtId="164" fontId="2" fillId="3" borderId="3" xfId="0" applyNumberFormat="1" applyFont="1" applyFill="1" applyBorder="1"/>
    <xf numFmtId="6" fontId="2" fillId="3" borderId="3" xfId="0" applyNumberFormat="1" applyFont="1" applyFill="1" applyBorder="1"/>
    <xf numFmtId="0" fontId="3" fillId="0" borderId="3" xfId="0" applyFont="1" applyBorder="1" applyAlignment="1">
      <alignment vertical="center" wrapText="1"/>
    </xf>
    <xf numFmtId="0" fontId="2" fillId="4" borderId="1" xfId="0" applyFont="1" applyFill="1" applyBorder="1"/>
    <xf numFmtId="0" fontId="2" fillId="7" borderId="3" xfId="0" applyFont="1" applyFill="1" applyBorder="1" applyAlignment="1">
      <alignment vertical="center" wrapText="1"/>
    </xf>
    <xf numFmtId="164" fontId="2" fillId="7" borderId="3" xfId="0" applyNumberFormat="1" applyFont="1" applyFill="1" applyBorder="1" applyAlignment="1">
      <alignment vertical="center"/>
    </xf>
    <xf numFmtId="164" fontId="3" fillId="0" borderId="8" xfId="0" applyNumberFormat="1" applyFont="1" applyBorder="1" applyAlignment="1">
      <alignment vertical="center"/>
    </xf>
    <xf numFmtId="0" fontId="3" fillId="10" borderId="1" xfId="0" applyFont="1" applyFill="1" applyBorder="1" applyAlignment="1">
      <alignment horizontal="right" vertical="center" wrapText="1"/>
    </xf>
    <xf numFmtId="164" fontId="3" fillId="2" borderId="1" xfId="0" applyNumberFormat="1" applyFont="1" applyFill="1" applyBorder="1"/>
    <xf numFmtId="164" fontId="3" fillId="10" borderId="1" xfId="0" applyNumberFormat="1" applyFont="1" applyFill="1" applyBorder="1"/>
    <xf numFmtId="3" fontId="2" fillId="2" borderId="1" xfId="0" applyNumberFormat="1" applyFont="1" applyFill="1" applyBorder="1"/>
    <xf numFmtId="3" fontId="2" fillId="0" borderId="1" xfId="0" applyNumberFormat="1" applyFont="1" applyBorder="1"/>
    <xf numFmtId="0" fontId="14" fillId="0" borderId="1" xfId="0" applyFont="1" applyBorder="1"/>
    <xf numFmtId="164" fontId="1" fillId="2" borderId="1" xfId="0" applyNumberFormat="1" applyFont="1" applyFill="1" applyBorder="1"/>
    <xf numFmtId="164" fontId="1" fillId="11" borderId="1" xfId="0" applyNumberFormat="1" applyFont="1" applyFill="1" applyBorder="1"/>
    <xf numFmtId="0" fontId="14" fillId="0" borderId="1" xfId="0" applyFont="1" applyBorder="1" applyAlignment="1">
      <alignment vertical="center" wrapText="1"/>
    </xf>
    <xf numFmtId="0" fontId="15" fillId="2" borderId="1" xfId="0" applyFont="1" applyFill="1" applyBorder="1" applyAlignment="1">
      <alignment horizontal="center"/>
    </xf>
    <xf numFmtId="0" fontId="15" fillId="0" borderId="1" xfId="0" applyFont="1" applyBorder="1" applyAlignment="1">
      <alignment horizontal="center"/>
    </xf>
    <xf numFmtId="164" fontId="7" fillId="6" borderId="9" xfId="0" applyNumberFormat="1" applyFont="1" applyFill="1" applyBorder="1" applyAlignment="1">
      <alignment horizontal="center"/>
    </xf>
    <xf numFmtId="0" fontId="16" fillId="0" borderId="1" xfId="0" applyFont="1" applyBorder="1" applyAlignment="1">
      <alignment vertical="center"/>
    </xf>
    <xf numFmtId="0" fontId="17" fillId="0" borderId="1" xfId="0" applyFont="1" applyBorder="1" applyAlignment="1">
      <alignment vertical="center"/>
    </xf>
    <xf numFmtId="0" fontId="18" fillId="0" borderId="1" xfId="0" applyFont="1" applyBorder="1" applyAlignment="1">
      <alignment horizontal="left" vertical="center"/>
    </xf>
    <xf numFmtId="0" fontId="16" fillId="0" borderId="1" xfId="0" applyFont="1" applyBorder="1" applyAlignment="1">
      <alignment horizontal="left" vertical="center"/>
    </xf>
    <xf numFmtId="0" fontId="19" fillId="0" borderId="1" xfId="0" applyFont="1" applyBorder="1" applyAlignment="1">
      <alignment vertical="center"/>
    </xf>
    <xf numFmtId="0" fontId="21" fillId="0" borderId="1" xfId="0" applyFont="1" applyBorder="1" applyAlignment="1">
      <alignment vertical="center"/>
    </xf>
    <xf numFmtId="0" fontId="14" fillId="0" borderId="1" xfId="0" applyFont="1" applyBorder="1" applyAlignment="1">
      <alignment vertical="center"/>
    </xf>
    <xf numFmtId="6" fontId="14" fillId="0" borderId="1" xfId="0" applyNumberFormat="1" applyFont="1" applyBorder="1" applyAlignment="1">
      <alignment vertical="center"/>
    </xf>
    <xf numFmtId="6" fontId="2" fillId="0" borderId="1" xfId="0" applyNumberFormat="1" applyFont="1" applyBorder="1"/>
    <xf numFmtId="8" fontId="2" fillId="0" borderId="1" xfId="0" applyNumberFormat="1" applyFont="1" applyBorder="1"/>
    <xf numFmtId="0" fontId="0" fillId="0" borderId="0" xfId="0"/>
    <xf numFmtId="0" fontId="0" fillId="0" borderId="0" xfId="0"/>
    <xf numFmtId="9" fontId="2" fillId="0" borderId="3" xfId="0" applyNumberFormat="1"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0" fillId="0" borderId="0" xfId="0"/>
    <xf numFmtId="164" fontId="7" fillId="7" borderId="2" xfId="0" applyNumberFormat="1" applyFont="1" applyFill="1" applyBorder="1" applyAlignment="1">
      <alignment horizontal="center"/>
    </xf>
    <xf numFmtId="0" fontId="0" fillId="0" borderId="0" xfId="0"/>
    <xf numFmtId="0" fontId="20"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workbookViewId="0">
      <pane ySplit="3" topLeftCell="A22" activePane="bottomLeft" state="frozen"/>
      <selection pane="bottomLeft" activeCell="A23" sqref="A23"/>
    </sheetView>
  </sheetViews>
  <sheetFormatPr baseColWidth="10" defaultColWidth="17.33203125" defaultRowHeight="15.75" customHeight="1" x14ac:dyDescent="0.15"/>
  <cols>
    <col min="1" max="1" width="44.83203125" customWidth="1"/>
    <col min="2" max="2" width="8.33203125" customWidth="1"/>
    <col min="3" max="3" width="13.5" customWidth="1"/>
    <col min="4" max="8" width="12.5" customWidth="1"/>
    <col min="9" max="9" width="13.1640625" customWidth="1"/>
    <col min="10" max="10" width="10" customWidth="1"/>
    <col min="11" max="12" width="8.83203125" customWidth="1"/>
  </cols>
  <sheetData>
    <row r="1" spans="1:12" ht="15" customHeight="1" x14ac:dyDescent="0.2">
      <c r="A1" s="1" t="s">
        <v>0</v>
      </c>
      <c r="B1" s="1"/>
      <c r="C1" s="2"/>
      <c r="D1" s="3"/>
      <c r="E1" s="3"/>
      <c r="F1" s="4"/>
      <c r="G1" s="4"/>
      <c r="H1" s="4"/>
      <c r="I1" s="4"/>
      <c r="J1" s="4"/>
    </row>
    <row r="2" spans="1:12" ht="13.5" customHeight="1" x14ac:dyDescent="0.2">
      <c r="A2" s="5"/>
      <c r="B2" s="5"/>
      <c r="C2" s="6" t="s">
        <v>1</v>
      </c>
      <c r="D2" s="4"/>
      <c r="E2" s="4"/>
      <c r="F2" s="4"/>
      <c r="G2" s="4"/>
      <c r="H2" s="4"/>
      <c r="I2" s="4"/>
      <c r="J2" s="4"/>
    </row>
    <row r="3" spans="1:12" ht="36.75" customHeight="1" x14ac:dyDescent="0.2">
      <c r="A3" s="7" t="s">
        <v>147</v>
      </c>
      <c r="B3" s="8" t="s">
        <v>2</v>
      </c>
      <c r="C3" s="9" t="s">
        <v>3</v>
      </c>
      <c r="D3" s="10" t="s">
        <v>4</v>
      </c>
      <c r="E3" s="10" t="s">
        <v>5</v>
      </c>
      <c r="F3" s="10" t="s">
        <v>6</v>
      </c>
      <c r="G3" s="10" t="s">
        <v>7</v>
      </c>
      <c r="H3" s="10" t="s">
        <v>8</v>
      </c>
      <c r="I3" s="4"/>
      <c r="J3" s="4"/>
    </row>
    <row r="4" spans="1:12" ht="13.5" customHeight="1" x14ac:dyDescent="0.2">
      <c r="A4" s="11"/>
      <c r="B4" s="11"/>
      <c r="C4" s="6"/>
      <c r="D4" s="11"/>
      <c r="E4" s="11"/>
      <c r="F4" s="11"/>
      <c r="G4" s="11"/>
      <c r="H4" s="11"/>
      <c r="I4" s="11"/>
      <c r="J4" s="11"/>
    </row>
    <row r="5" spans="1:12" ht="13.5" customHeight="1" x14ac:dyDescent="0.2">
      <c r="A5" s="12" t="s">
        <v>9</v>
      </c>
      <c r="B5" s="12"/>
      <c r="C5" s="13">
        <v>25000</v>
      </c>
      <c r="D5" s="14">
        <v>25000</v>
      </c>
      <c r="E5" s="14">
        <v>50000</v>
      </c>
      <c r="F5" s="14">
        <v>75000</v>
      </c>
      <c r="G5" s="14">
        <v>100000</v>
      </c>
      <c r="H5" s="14">
        <v>200000</v>
      </c>
      <c r="I5" s="4"/>
      <c r="J5" s="4"/>
      <c r="K5" s="4"/>
      <c r="L5" s="4"/>
    </row>
    <row r="6" spans="1:12" ht="24.75" customHeight="1" x14ac:dyDescent="0.2">
      <c r="A6" s="12" t="s">
        <v>10</v>
      </c>
      <c r="B6" s="12"/>
      <c r="C6" s="13">
        <v>3000000</v>
      </c>
      <c r="D6" s="14">
        <v>3000000</v>
      </c>
      <c r="E6" s="15" t="s">
        <v>11</v>
      </c>
      <c r="F6" s="14"/>
      <c r="G6" s="14"/>
      <c r="H6" s="14"/>
      <c r="I6" s="4"/>
      <c r="J6" s="4"/>
      <c r="K6" s="4"/>
      <c r="L6" s="4"/>
    </row>
    <row r="7" spans="1:12" ht="13.5" customHeight="1" x14ac:dyDescent="0.2">
      <c r="A7" s="16" t="s">
        <v>12</v>
      </c>
      <c r="B7" s="16"/>
      <c r="C7" s="13">
        <v>300000</v>
      </c>
      <c r="D7" s="17">
        <v>300000</v>
      </c>
      <c r="E7" s="17">
        <v>275000</v>
      </c>
      <c r="F7" s="17">
        <v>250000</v>
      </c>
      <c r="G7" s="17">
        <v>225000</v>
      </c>
      <c r="H7" s="17">
        <v>200000</v>
      </c>
      <c r="I7" s="4"/>
      <c r="J7" s="4"/>
      <c r="K7" s="4"/>
      <c r="L7" s="4"/>
    </row>
    <row r="8" spans="1:12" ht="13.5" customHeight="1" x14ac:dyDescent="0.2">
      <c r="A8" s="16" t="s">
        <v>13</v>
      </c>
      <c r="B8" s="16"/>
      <c r="C8" s="95" t="s">
        <v>14</v>
      </c>
      <c r="D8" s="96"/>
      <c r="E8" s="17"/>
      <c r="F8" s="17"/>
      <c r="G8" s="17"/>
      <c r="H8" s="17"/>
      <c r="I8" s="4"/>
      <c r="J8" s="4"/>
      <c r="K8" s="4"/>
      <c r="L8" s="4"/>
    </row>
    <row r="9" spans="1:12" ht="13.5" customHeight="1" x14ac:dyDescent="0.2">
      <c r="A9" s="16" t="s">
        <v>15</v>
      </c>
      <c r="B9" s="16"/>
      <c r="C9" s="18" t="s">
        <v>16</v>
      </c>
      <c r="D9" s="19" t="s">
        <v>17</v>
      </c>
      <c r="E9" s="19" t="s">
        <v>18</v>
      </c>
      <c r="F9" s="17"/>
      <c r="G9" s="17"/>
      <c r="H9" s="17"/>
      <c r="I9" s="4"/>
      <c r="J9" s="4"/>
    </row>
    <row r="10" spans="1:12" ht="13.5" customHeight="1" x14ac:dyDescent="0.2">
      <c r="A10" s="20" t="s">
        <v>19</v>
      </c>
      <c r="B10" s="20"/>
      <c r="C10" s="18">
        <v>50000</v>
      </c>
      <c r="D10" s="21">
        <v>50000</v>
      </c>
      <c r="E10" s="21">
        <v>50000</v>
      </c>
      <c r="F10" s="22">
        <v>50000</v>
      </c>
      <c r="G10" s="22">
        <v>50000</v>
      </c>
      <c r="H10" s="22">
        <v>50000</v>
      </c>
      <c r="I10" s="4"/>
      <c r="J10" s="4"/>
    </row>
    <row r="11" spans="1:12" ht="13.5" customHeight="1" x14ac:dyDescent="0.2">
      <c r="A11" s="23" t="s">
        <v>20</v>
      </c>
      <c r="B11" s="20"/>
      <c r="C11" s="24"/>
      <c r="D11" s="24"/>
      <c r="E11" s="24"/>
      <c r="F11" s="24"/>
      <c r="G11" s="24"/>
      <c r="H11" s="24"/>
      <c r="I11" s="25"/>
      <c r="J11" s="4"/>
    </row>
    <row r="12" spans="1:12" ht="13.5" customHeight="1" x14ac:dyDescent="0.2">
      <c r="A12" s="20" t="s">
        <v>21</v>
      </c>
      <c r="B12" s="20"/>
      <c r="C12" s="13">
        <v>90000</v>
      </c>
      <c r="D12" s="22">
        <v>90000</v>
      </c>
      <c r="E12" s="22">
        <v>150000</v>
      </c>
      <c r="F12" s="22">
        <v>240000</v>
      </c>
      <c r="G12" s="22">
        <v>450000</v>
      </c>
      <c r="H12" s="22">
        <v>600000</v>
      </c>
      <c r="I12" s="4"/>
      <c r="J12" s="4"/>
    </row>
    <row r="13" spans="1:12" ht="13.5" customHeight="1" x14ac:dyDescent="0.2">
      <c r="A13" s="20" t="s">
        <v>22</v>
      </c>
      <c r="B13" s="20"/>
      <c r="C13" s="13">
        <v>0</v>
      </c>
      <c r="D13" s="22">
        <v>0</v>
      </c>
      <c r="E13" s="22">
        <v>80000</v>
      </c>
      <c r="F13" s="22">
        <v>150000</v>
      </c>
      <c r="G13" s="22">
        <v>210000</v>
      </c>
      <c r="H13" s="22">
        <v>325000</v>
      </c>
      <c r="I13" s="4"/>
      <c r="J13" s="4"/>
    </row>
    <row r="14" spans="1:12" ht="13.5" customHeight="1" x14ac:dyDescent="0.2">
      <c r="A14" s="20" t="s">
        <v>23</v>
      </c>
      <c r="B14" s="20"/>
      <c r="C14" s="13"/>
      <c r="D14" s="22"/>
      <c r="E14" s="22"/>
      <c r="F14" s="22"/>
      <c r="G14" s="22"/>
      <c r="H14" s="22"/>
      <c r="I14" s="4"/>
      <c r="J14" s="4"/>
    </row>
    <row r="15" spans="1:12" ht="13.5" customHeight="1" x14ac:dyDescent="0.2">
      <c r="A15" s="20" t="s">
        <v>24</v>
      </c>
      <c r="B15" s="20"/>
      <c r="C15" s="13"/>
      <c r="D15" s="22"/>
      <c r="E15" s="22"/>
      <c r="F15" s="22"/>
      <c r="G15" s="22"/>
      <c r="H15" s="22"/>
      <c r="I15" s="4"/>
      <c r="J15" s="4"/>
    </row>
    <row r="16" spans="1:12" ht="13.5" customHeight="1" x14ac:dyDescent="0.2">
      <c r="A16" s="26" t="s">
        <v>25</v>
      </c>
      <c r="B16" s="20"/>
      <c r="C16" s="27">
        <f t="shared" ref="C16:H16" si="0">SUM(C4:C15)</f>
        <v>3465000</v>
      </c>
      <c r="D16" s="28">
        <f t="shared" si="0"/>
        <v>3465000</v>
      </c>
      <c r="E16" s="28">
        <f t="shared" si="0"/>
        <v>605000</v>
      </c>
      <c r="F16" s="28">
        <f t="shared" si="0"/>
        <v>765000</v>
      </c>
      <c r="G16" s="28">
        <f t="shared" si="0"/>
        <v>1035000</v>
      </c>
      <c r="H16" s="28">
        <f t="shared" si="0"/>
        <v>1375000</v>
      </c>
      <c r="I16" s="29">
        <f>SUM(D16:H16)</f>
        <v>7245000</v>
      </c>
      <c r="J16" s="11"/>
      <c r="K16" s="30"/>
    </row>
    <row r="17" spans="1:11" ht="15.75" customHeight="1" x14ac:dyDescent="0.2">
      <c r="A17" s="31"/>
      <c r="B17" s="32"/>
      <c r="C17" s="33"/>
      <c r="D17" s="34"/>
      <c r="E17" s="34"/>
      <c r="F17" s="34"/>
      <c r="G17" s="34"/>
      <c r="H17" s="35"/>
      <c r="I17" s="30" t="s">
        <v>26</v>
      </c>
      <c r="J17" s="4"/>
    </row>
    <row r="18" spans="1:11" ht="13.5" customHeight="1" x14ac:dyDescent="0.2">
      <c r="A18" s="36"/>
      <c r="B18" s="37"/>
      <c r="C18" s="38"/>
      <c r="D18" s="25"/>
      <c r="E18" s="25"/>
      <c r="F18" s="25"/>
      <c r="G18" s="25"/>
      <c r="H18" s="25"/>
      <c r="I18" s="4"/>
      <c r="J18" s="4"/>
    </row>
    <row r="19" spans="1:11" ht="13.5" customHeight="1" x14ac:dyDescent="0.2">
      <c r="A19" s="39"/>
      <c r="B19" s="40"/>
      <c r="C19" s="41"/>
      <c r="D19" s="42"/>
      <c r="E19" s="42"/>
      <c r="F19" s="42"/>
      <c r="G19" s="42"/>
      <c r="H19" s="42"/>
      <c r="I19" s="4"/>
      <c r="J19" s="4"/>
    </row>
    <row r="20" spans="1:11" ht="13.5" customHeight="1" x14ac:dyDescent="0.2">
      <c r="A20" s="43"/>
      <c r="B20" s="43"/>
      <c r="C20" s="44"/>
      <c r="D20" s="45">
        <v>75000</v>
      </c>
      <c r="E20" s="45">
        <v>80000</v>
      </c>
      <c r="F20" s="45">
        <v>82500</v>
      </c>
      <c r="G20" s="45">
        <v>84500</v>
      </c>
      <c r="H20" s="45">
        <v>86600</v>
      </c>
      <c r="I20" s="4"/>
      <c r="J20" s="4"/>
    </row>
    <row r="21" spans="1:11" ht="13.5" customHeight="1" x14ac:dyDescent="0.2">
      <c r="A21" s="43"/>
      <c r="B21" s="43"/>
      <c r="C21" s="44"/>
      <c r="D21" s="45">
        <v>60000</v>
      </c>
      <c r="E21" s="45">
        <v>52000</v>
      </c>
      <c r="F21" s="45">
        <v>54000</v>
      </c>
      <c r="G21" s="45">
        <v>56000</v>
      </c>
      <c r="H21" s="45">
        <v>58000</v>
      </c>
      <c r="I21" s="4"/>
      <c r="J21" s="4"/>
    </row>
    <row r="22" spans="1:11" ht="13.5" customHeight="1" x14ac:dyDescent="0.2">
      <c r="A22" s="43" t="s">
        <v>148</v>
      </c>
      <c r="B22" s="91"/>
      <c r="C22" s="44"/>
      <c r="D22" s="45"/>
      <c r="E22" s="45"/>
      <c r="F22" s="45"/>
      <c r="G22" s="45"/>
      <c r="H22" s="45"/>
      <c r="I22" s="4"/>
      <c r="J22" s="4"/>
    </row>
    <row r="23" spans="1:11" s="89" customFormat="1" ht="13.5" customHeight="1" x14ac:dyDescent="0.2">
      <c r="A23" s="93"/>
      <c r="B23" s="91"/>
      <c r="C23" s="44"/>
      <c r="D23" s="45"/>
      <c r="E23" s="45"/>
      <c r="F23" s="45"/>
      <c r="G23" s="45"/>
      <c r="H23" s="45"/>
      <c r="I23" s="11"/>
      <c r="J23" s="11"/>
    </row>
    <row r="24" spans="1:11" ht="13.5" customHeight="1" x14ac:dyDescent="0.2">
      <c r="A24" s="92"/>
      <c r="B24" s="91"/>
      <c r="C24" s="44"/>
      <c r="D24" s="45"/>
      <c r="E24" s="45"/>
      <c r="F24" s="45"/>
      <c r="G24" s="45"/>
      <c r="H24" s="45"/>
      <c r="I24" s="11"/>
      <c r="J24" s="11"/>
    </row>
    <row r="25" spans="1:11" ht="13.5" customHeight="1" x14ac:dyDescent="0.2">
      <c r="A25" s="43"/>
      <c r="B25" s="43"/>
      <c r="C25" s="44"/>
      <c r="D25" s="45"/>
      <c r="E25" s="45"/>
      <c r="F25" s="45"/>
      <c r="G25" s="45"/>
      <c r="H25" s="45"/>
      <c r="I25" s="4"/>
      <c r="J25" s="4"/>
    </row>
    <row r="26" spans="1:11" ht="13.5" customHeight="1" x14ac:dyDescent="0.2">
      <c r="A26" s="39"/>
      <c r="B26" s="43"/>
      <c r="C26" s="46"/>
      <c r="D26" s="47"/>
      <c r="E26" s="47"/>
      <c r="F26" s="47"/>
      <c r="G26" s="47"/>
      <c r="H26" s="47"/>
      <c r="I26" s="4"/>
      <c r="J26" s="4"/>
    </row>
    <row r="27" spans="1:11" ht="6" customHeight="1" x14ac:dyDescent="0.2">
      <c r="A27" s="36"/>
      <c r="B27" s="39"/>
      <c r="C27" s="46"/>
      <c r="D27" s="48"/>
      <c r="E27" s="48"/>
      <c r="F27" s="48"/>
      <c r="G27" s="48"/>
      <c r="H27" s="48"/>
      <c r="I27" s="4"/>
      <c r="J27" s="4"/>
    </row>
    <row r="28" spans="1:11" ht="13.5" customHeight="1" x14ac:dyDescent="0.2">
      <c r="A28" s="49"/>
      <c r="B28" s="36"/>
      <c r="C28" s="50"/>
      <c r="D28" s="51"/>
      <c r="E28" s="51"/>
      <c r="F28" s="51"/>
      <c r="G28" s="52"/>
      <c r="H28" s="52"/>
      <c r="I28" s="53"/>
      <c r="J28" s="53"/>
      <c r="K28" s="53"/>
    </row>
    <row r="29" spans="1:11" ht="13.5" customHeight="1" x14ac:dyDescent="0.2">
      <c r="A29" s="54"/>
      <c r="B29" s="49"/>
      <c r="C29" s="55"/>
      <c r="D29" s="56"/>
      <c r="E29" s="56"/>
      <c r="F29" s="56"/>
      <c r="G29" s="56"/>
      <c r="H29" s="56"/>
      <c r="I29" s="30"/>
      <c r="J29" s="30"/>
      <c r="K29" s="30"/>
    </row>
    <row r="30" spans="1:11" ht="13.5" customHeight="1" x14ac:dyDescent="0.2">
      <c r="A30" s="43"/>
      <c r="B30" s="54"/>
      <c r="C30" s="13"/>
      <c r="D30" s="22"/>
      <c r="E30" s="22"/>
      <c r="F30" s="22"/>
      <c r="G30" s="22"/>
      <c r="H30" s="57"/>
      <c r="I30" s="58"/>
      <c r="J30" s="58"/>
      <c r="K30" s="58"/>
    </row>
    <row r="31" spans="1:11" ht="6.75" customHeight="1" x14ac:dyDescent="0.2">
      <c r="A31" s="59"/>
      <c r="B31" s="43"/>
      <c r="C31" s="13"/>
      <c r="D31" s="60"/>
      <c r="E31" s="60"/>
      <c r="F31" s="60"/>
      <c r="G31" s="60"/>
      <c r="H31" s="61"/>
      <c r="I31" s="58"/>
      <c r="J31" s="58"/>
      <c r="K31" s="58"/>
    </row>
    <row r="32" spans="1:11" ht="13.5" customHeight="1" x14ac:dyDescent="0.2">
      <c r="A32" s="62"/>
      <c r="B32" s="59"/>
      <c r="C32" s="13"/>
      <c r="D32" s="22"/>
      <c r="E32" s="22"/>
      <c r="F32" s="22"/>
      <c r="G32" s="22"/>
      <c r="H32" s="22"/>
      <c r="I32" s="4"/>
      <c r="J32" s="63"/>
    </row>
    <row r="33" spans="1:10" ht="13.5" customHeight="1" x14ac:dyDescent="0.2">
      <c r="A33" s="43"/>
      <c r="B33" s="62"/>
      <c r="C33" s="44"/>
      <c r="D33" s="45"/>
      <c r="E33" s="45"/>
      <c r="F33" s="45"/>
      <c r="G33" s="45"/>
      <c r="H33" s="45"/>
      <c r="I33" s="11"/>
      <c r="J33" s="4"/>
    </row>
    <row r="34" spans="1:10" ht="13.5" customHeight="1" x14ac:dyDescent="0.2">
      <c r="A34" s="43"/>
      <c r="B34" s="43"/>
      <c r="C34" s="44"/>
      <c r="D34" s="45"/>
      <c r="E34" s="45"/>
      <c r="F34" s="45"/>
      <c r="G34" s="45"/>
      <c r="H34" s="45"/>
      <c r="I34" s="4"/>
      <c r="J34" s="4"/>
    </row>
    <row r="35" spans="1:10" ht="13.5" customHeight="1" x14ac:dyDescent="0.2">
      <c r="A35" s="43"/>
      <c r="B35" s="43"/>
      <c r="C35" s="44"/>
      <c r="D35" s="45"/>
      <c r="E35" s="45"/>
      <c r="F35" s="45"/>
      <c r="G35" s="45"/>
      <c r="H35" s="45"/>
      <c r="I35" s="4"/>
      <c r="J35" s="4"/>
    </row>
    <row r="36" spans="1:10" ht="13.5" customHeight="1" x14ac:dyDescent="0.2">
      <c r="A36" s="43"/>
      <c r="B36" s="43"/>
      <c r="C36" s="44"/>
      <c r="D36" s="45"/>
      <c r="E36" s="45"/>
      <c r="F36" s="45"/>
      <c r="G36" s="45"/>
      <c r="H36" s="45"/>
      <c r="I36" s="4"/>
      <c r="J36" s="4"/>
    </row>
    <row r="37" spans="1:10" ht="13.5" customHeight="1" x14ac:dyDescent="0.2">
      <c r="A37" s="43"/>
      <c r="B37" s="43"/>
      <c r="C37" s="44"/>
      <c r="D37" s="45"/>
      <c r="E37" s="45"/>
      <c r="F37" s="45"/>
      <c r="G37" s="45"/>
      <c r="H37" s="45"/>
      <c r="I37" s="4"/>
      <c r="J37" s="4"/>
    </row>
    <row r="38" spans="1:10" ht="13.5" customHeight="1" x14ac:dyDescent="0.2">
      <c r="A38" s="43"/>
      <c r="B38" s="43"/>
      <c r="C38" s="44"/>
      <c r="D38" s="45"/>
      <c r="E38" s="45"/>
      <c r="F38" s="45"/>
      <c r="G38" s="45"/>
      <c r="H38" s="45"/>
      <c r="I38" s="11"/>
      <c r="J38" s="4"/>
    </row>
    <row r="39" spans="1:10" ht="13.5" customHeight="1" x14ac:dyDescent="0.2">
      <c r="A39" s="43"/>
      <c r="B39" s="43"/>
      <c r="C39" s="44"/>
      <c r="D39" s="45"/>
      <c r="E39" s="45"/>
      <c r="F39" s="45"/>
      <c r="G39" s="45"/>
      <c r="H39" s="45"/>
      <c r="I39" s="11"/>
      <c r="J39" s="4"/>
    </row>
    <row r="40" spans="1:10" s="94" customFormat="1" ht="13.5" customHeight="1" x14ac:dyDescent="0.2">
      <c r="A40" s="43"/>
      <c r="B40" s="43"/>
      <c r="C40" s="44"/>
      <c r="D40" s="45"/>
      <c r="E40" s="45"/>
      <c r="F40" s="45"/>
      <c r="G40" s="45"/>
      <c r="H40" s="45"/>
      <c r="I40" s="11"/>
      <c r="J40" s="11"/>
    </row>
    <row r="41" spans="1:10" s="94" customFormat="1" ht="13.5" customHeight="1" x14ac:dyDescent="0.2">
      <c r="A41" s="43"/>
      <c r="B41" s="43"/>
      <c r="C41" s="44"/>
      <c r="D41" s="45"/>
      <c r="E41" s="45"/>
      <c r="F41" s="45"/>
      <c r="G41" s="45"/>
      <c r="H41" s="45"/>
      <c r="I41" s="11"/>
      <c r="J41" s="11"/>
    </row>
    <row r="42" spans="1:10" s="94" customFormat="1" ht="13.5" customHeight="1" x14ac:dyDescent="0.2">
      <c r="A42" s="43"/>
      <c r="B42" s="43"/>
      <c r="C42" s="44"/>
      <c r="D42" s="45"/>
      <c r="E42" s="45"/>
      <c r="F42" s="45"/>
      <c r="G42" s="45"/>
      <c r="H42" s="45"/>
      <c r="I42" s="11"/>
      <c r="J42" s="11"/>
    </row>
    <row r="43" spans="1:10" ht="13.5" customHeight="1" x14ac:dyDescent="0.2">
      <c r="A43" s="64"/>
      <c r="B43" s="43"/>
      <c r="C43" s="44"/>
      <c r="D43" s="65"/>
      <c r="E43" s="65"/>
      <c r="F43" s="65"/>
      <c r="G43" s="65"/>
      <c r="H43" s="65"/>
      <c r="I43" s="11"/>
      <c r="J43" s="4"/>
    </row>
    <row r="44" spans="1:10" s="90" customFormat="1" ht="13.5" customHeight="1" x14ac:dyDescent="0.2">
      <c r="A44" s="64"/>
      <c r="B44" s="43"/>
      <c r="C44" s="44"/>
      <c r="D44" s="65"/>
      <c r="E44" s="65"/>
      <c r="F44" s="65"/>
      <c r="G44" s="65"/>
      <c r="H44" s="65"/>
      <c r="I44" s="11"/>
      <c r="J44" s="11"/>
    </row>
    <row r="45" spans="1:10" s="90" customFormat="1" ht="13.5" customHeight="1" x14ac:dyDescent="0.2">
      <c r="A45" s="64"/>
      <c r="B45" s="43"/>
      <c r="C45" s="44"/>
      <c r="D45" s="65"/>
      <c r="E45" s="65"/>
      <c r="F45" s="65"/>
      <c r="G45" s="65"/>
      <c r="H45" s="65"/>
      <c r="I45" s="11"/>
      <c r="J45" s="11"/>
    </row>
    <row r="46" spans="1:10" s="94" customFormat="1" ht="13.5" customHeight="1" x14ac:dyDescent="0.2">
      <c r="A46" s="64"/>
      <c r="B46" s="43"/>
      <c r="C46" s="44"/>
      <c r="D46" s="65"/>
      <c r="E46" s="65"/>
      <c r="F46" s="65"/>
      <c r="G46" s="65"/>
      <c r="H46" s="65"/>
      <c r="I46" s="11"/>
      <c r="J46" s="11"/>
    </row>
    <row r="47" spans="1:10" s="94" customFormat="1" ht="13.5" customHeight="1" x14ac:dyDescent="0.2">
      <c r="A47" s="64"/>
      <c r="B47" s="43"/>
      <c r="C47" s="44"/>
      <c r="D47" s="65"/>
      <c r="E47" s="65"/>
      <c r="F47" s="65"/>
      <c r="G47" s="65"/>
      <c r="H47" s="65"/>
      <c r="I47" s="11"/>
      <c r="J47" s="11"/>
    </row>
    <row r="48" spans="1:10" ht="13.5" customHeight="1" x14ac:dyDescent="0.2">
      <c r="A48" s="43"/>
      <c r="B48" s="43"/>
      <c r="C48" s="44"/>
      <c r="D48" s="45"/>
      <c r="E48" s="45"/>
      <c r="F48" s="45"/>
      <c r="G48" s="45"/>
      <c r="H48" s="45"/>
      <c r="I48" s="4"/>
      <c r="J48" s="4"/>
    </row>
    <row r="49" spans="1:10" ht="13.5" customHeight="1" x14ac:dyDescent="0.2">
      <c r="A49" s="43"/>
      <c r="B49" s="43"/>
      <c r="C49" s="44"/>
      <c r="D49" s="45"/>
      <c r="E49" s="45"/>
      <c r="F49" s="45"/>
      <c r="G49" s="45"/>
      <c r="H49" s="45"/>
      <c r="I49" s="4"/>
      <c r="J49" s="4"/>
    </row>
    <row r="50" spans="1:10" ht="13.5" customHeight="1" x14ac:dyDescent="0.2">
      <c r="A50" s="26" t="s">
        <v>27</v>
      </c>
      <c r="B50" s="43"/>
      <c r="C50" s="46"/>
      <c r="D50" s="47"/>
      <c r="E50" s="47"/>
      <c r="F50" s="47"/>
      <c r="G50" s="47"/>
      <c r="H50" s="47"/>
      <c r="I50" s="4"/>
      <c r="J50" s="66"/>
    </row>
    <row r="51" spans="1:10" ht="13.5" customHeight="1" x14ac:dyDescent="0.2">
      <c r="A51" s="37"/>
      <c r="B51" s="43"/>
      <c r="C51" s="6"/>
      <c r="D51" s="4"/>
      <c r="E51" s="4"/>
      <c r="F51" s="4"/>
      <c r="G51" s="4"/>
      <c r="H51" s="4"/>
      <c r="I51" s="4"/>
      <c r="J51" s="4"/>
    </row>
    <row r="52" spans="1:10" ht="13.5" customHeight="1" x14ac:dyDescent="0.2">
      <c r="A52" s="67" t="s">
        <v>28</v>
      </c>
      <c r="B52" s="37"/>
      <c r="C52" s="68">
        <f t="shared" ref="C52:H52" si="1">C16-C50</f>
        <v>3465000</v>
      </c>
      <c r="D52" s="69">
        <f t="shared" si="1"/>
        <v>3465000</v>
      </c>
      <c r="E52" s="69">
        <f t="shared" si="1"/>
        <v>605000</v>
      </c>
      <c r="F52" s="69">
        <f t="shared" si="1"/>
        <v>765000</v>
      </c>
      <c r="G52" s="69">
        <f t="shared" si="1"/>
        <v>1035000</v>
      </c>
      <c r="H52" s="69">
        <f t="shared" si="1"/>
        <v>1375000</v>
      </c>
      <c r="I52" s="11"/>
      <c r="J52" s="11"/>
    </row>
    <row r="53" spans="1:10" ht="13.5" customHeight="1" x14ac:dyDescent="0.2">
      <c r="A53" s="11"/>
      <c r="B53" s="67"/>
      <c r="C53" s="70">
        <v>2500000</v>
      </c>
      <c r="D53" s="71">
        <v>2500000</v>
      </c>
      <c r="E53" s="71">
        <v>50000</v>
      </c>
      <c r="F53" s="71">
        <v>50000</v>
      </c>
      <c r="G53" s="71">
        <v>50000</v>
      </c>
      <c r="H53" s="71">
        <v>50000</v>
      </c>
      <c r="I53" s="11"/>
      <c r="J53" s="11"/>
    </row>
    <row r="54" spans="1:10" ht="15" customHeight="1" x14ac:dyDescent="0.2">
      <c r="A54" s="72" t="s">
        <v>29</v>
      </c>
      <c r="B54" s="11"/>
      <c r="C54" s="73">
        <f t="shared" ref="C54:D54" si="2">C52-C53</f>
        <v>965000</v>
      </c>
      <c r="D54" s="74">
        <f t="shared" si="2"/>
        <v>965000</v>
      </c>
      <c r="E54" s="74">
        <f t="shared" ref="E54:H54" si="3">SUM(E52:E53)</f>
        <v>655000</v>
      </c>
      <c r="F54" s="74">
        <f t="shared" si="3"/>
        <v>815000</v>
      </c>
      <c r="G54" s="74">
        <f t="shared" si="3"/>
        <v>1085000</v>
      </c>
      <c r="H54" s="74">
        <f t="shared" si="3"/>
        <v>1425000</v>
      </c>
      <c r="I54" s="4"/>
      <c r="J54" s="4"/>
    </row>
    <row r="55" spans="1:10" ht="13.5" customHeight="1" x14ac:dyDescent="0.2">
      <c r="A55" s="75"/>
      <c r="B55" s="11"/>
      <c r="C55" s="76" t="s">
        <v>30</v>
      </c>
      <c r="D55" s="77" t="s">
        <v>31</v>
      </c>
      <c r="E55" s="4"/>
      <c r="F55" s="4"/>
      <c r="G55" s="4"/>
      <c r="H55" s="4"/>
      <c r="I55" s="4"/>
      <c r="J55" s="4"/>
    </row>
    <row r="56" spans="1:10" ht="13.5" customHeight="1" x14ac:dyDescent="0.2">
      <c r="A56" s="4"/>
      <c r="B56" s="75"/>
      <c r="C56" s="6"/>
      <c r="D56" s="10" t="s">
        <v>32</v>
      </c>
      <c r="E56" s="10" t="s">
        <v>33</v>
      </c>
      <c r="F56" s="10" t="s">
        <v>34</v>
      </c>
      <c r="G56" s="10" t="s">
        <v>35</v>
      </c>
      <c r="H56" s="10" t="s">
        <v>36</v>
      </c>
      <c r="I56" s="4"/>
      <c r="J56" s="4"/>
    </row>
    <row r="57" spans="1:10" ht="15.75" customHeight="1" x14ac:dyDescent="0.2">
      <c r="B57" s="4"/>
    </row>
  </sheetData>
  <mergeCells count="1">
    <mergeCell ref="C8:D8"/>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workbookViewId="0"/>
  </sheetViews>
  <sheetFormatPr baseColWidth="10" defaultColWidth="17.33203125" defaultRowHeight="15.75" customHeight="1" x14ac:dyDescent="0.15"/>
  <cols>
    <col min="1" max="1" width="44.83203125" customWidth="1"/>
    <col min="2" max="2" width="8.33203125" customWidth="1"/>
    <col min="3" max="7" width="12.5" customWidth="1"/>
    <col min="8" max="8" width="13.1640625" customWidth="1"/>
    <col min="9" max="9" width="10" customWidth="1"/>
    <col min="10" max="11" width="8.83203125" customWidth="1"/>
  </cols>
  <sheetData>
    <row r="1" spans="1:11" ht="15" customHeight="1" x14ac:dyDescent="0.2">
      <c r="A1" s="1" t="s">
        <v>37</v>
      </c>
      <c r="B1" s="1"/>
      <c r="C1" s="3"/>
      <c r="D1" s="3"/>
      <c r="E1" s="4"/>
      <c r="F1" s="4"/>
      <c r="G1" s="4"/>
      <c r="H1" s="4"/>
      <c r="I1" s="4"/>
    </row>
    <row r="2" spans="1:11" ht="13.5" customHeight="1" x14ac:dyDescent="0.2">
      <c r="A2" s="5"/>
      <c r="B2" s="5"/>
      <c r="C2" s="4"/>
      <c r="D2" s="4"/>
      <c r="E2" s="4"/>
      <c r="F2" s="4"/>
      <c r="G2" s="4"/>
      <c r="H2" s="4"/>
      <c r="I2" s="4"/>
    </row>
    <row r="3" spans="1:11" ht="36.75" customHeight="1" x14ac:dyDescent="0.2">
      <c r="A3" s="7" t="s">
        <v>38</v>
      </c>
      <c r="B3" s="8" t="s">
        <v>39</v>
      </c>
      <c r="C3" s="10" t="s">
        <v>40</v>
      </c>
      <c r="D3" s="10" t="s">
        <v>41</v>
      </c>
      <c r="E3" s="10" t="s">
        <v>42</v>
      </c>
      <c r="F3" s="10" t="s">
        <v>43</v>
      </c>
      <c r="G3" s="10" t="s">
        <v>44</v>
      </c>
      <c r="H3" s="4"/>
      <c r="I3" s="4"/>
    </row>
    <row r="4" spans="1:11" ht="13.5" customHeight="1" x14ac:dyDescent="0.2">
      <c r="A4" s="11"/>
      <c r="B4" s="11"/>
      <c r="C4" s="11"/>
      <c r="D4" s="11"/>
      <c r="E4" s="11"/>
      <c r="F4" s="11"/>
      <c r="G4" s="11"/>
      <c r="H4" s="11"/>
      <c r="I4" s="11"/>
    </row>
    <row r="5" spans="1:11" ht="13.5" customHeight="1" x14ac:dyDescent="0.2">
      <c r="A5" s="12" t="s">
        <v>45</v>
      </c>
      <c r="B5" s="12"/>
      <c r="C5" s="14">
        <v>25000</v>
      </c>
      <c r="D5" s="14">
        <v>50000</v>
      </c>
      <c r="E5" s="14">
        <v>75000</v>
      </c>
      <c r="F5" s="14">
        <v>100000</v>
      </c>
      <c r="G5" s="14">
        <v>200000</v>
      </c>
      <c r="H5" s="4"/>
      <c r="I5" s="4"/>
      <c r="J5" s="4"/>
      <c r="K5" s="4"/>
    </row>
    <row r="6" spans="1:11" ht="13.5" customHeight="1" x14ac:dyDescent="0.2">
      <c r="A6" s="12" t="s">
        <v>46</v>
      </c>
      <c r="B6" s="12"/>
      <c r="C6" s="14">
        <v>2500000</v>
      </c>
      <c r="D6" s="15" t="s">
        <v>47</v>
      </c>
      <c r="E6" s="14"/>
      <c r="F6" s="14"/>
      <c r="G6" s="14"/>
      <c r="H6" s="4"/>
      <c r="I6" s="4"/>
      <c r="J6" s="4"/>
      <c r="K6" s="4"/>
    </row>
    <row r="7" spans="1:11" ht="13.5" customHeight="1" x14ac:dyDescent="0.2">
      <c r="A7" s="16" t="s">
        <v>48</v>
      </c>
      <c r="B7" s="16"/>
      <c r="C7" s="17">
        <v>350000</v>
      </c>
      <c r="D7" s="17">
        <v>320000</v>
      </c>
      <c r="E7" s="17">
        <v>250000</v>
      </c>
      <c r="F7" s="17">
        <v>225000</v>
      </c>
      <c r="G7" s="17">
        <v>200000</v>
      </c>
      <c r="H7" s="25" t="s">
        <v>49</v>
      </c>
      <c r="I7" s="4"/>
      <c r="J7" s="4"/>
      <c r="K7" s="4"/>
    </row>
    <row r="8" spans="1:11" ht="13.5" customHeight="1" x14ac:dyDescent="0.2">
      <c r="A8" s="16" t="s">
        <v>50</v>
      </c>
      <c r="B8" s="16"/>
      <c r="C8" s="78"/>
      <c r="D8" s="17"/>
      <c r="E8" s="17"/>
      <c r="F8" s="17"/>
      <c r="G8" s="17"/>
      <c r="H8" s="4"/>
      <c r="I8" s="4"/>
      <c r="J8" s="4"/>
      <c r="K8" s="4"/>
    </row>
    <row r="9" spans="1:11" ht="13.5" customHeight="1" x14ac:dyDescent="0.2">
      <c r="A9" s="16" t="s">
        <v>51</v>
      </c>
      <c r="B9" s="16"/>
      <c r="C9" s="19" t="s">
        <v>52</v>
      </c>
      <c r="D9" s="19" t="s">
        <v>53</v>
      </c>
      <c r="E9" s="17"/>
      <c r="F9" s="17"/>
      <c r="G9" s="17"/>
      <c r="H9" s="4"/>
      <c r="I9" s="4"/>
    </row>
    <row r="10" spans="1:11" ht="13.5" customHeight="1" x14ac:dyDescent="0.2">
      <c r="A10" s="20" t="s">
        <v>54</v>
      </c>
      <c r="B10" s="20"/>
      <c r="C10" s="21">
        <v>50000</v>
      </c>
      <c r="D10" s="21">
        <v>50000</v>
      </c>
      <c r="E10" s="22">
        <v>50000</v>
      </c>
      <c r="F10" s="22">
        <v>50000</v>
      </c>
      <c r="G10" s="22">
        <v>50000</v>
      </c>
      <c r="H10" s="4"/>
      <c r="I10" s="4"/>
    </row>
    <row r="11" spans="1:11" ht="13.5" customHeight="1" x14ac:dyDescent="0.2">
      <c r="A11" s="23" t="s">
        <v>55</v>
      </c>
      <c r="B11" s="20"/>
      <c r="C11" s="24"/>
      <c r="D11" s="24"/>
      <c r="E11" s="24"/>
      <c r="F11" s="24"/>
      <c r="G11" s="24"/>
      <c r="H11" s="25"/>
      <c r="I11" s="4"/>
    </row>
    <row r="12" spans="1:11" ht="13.5" customHeight="1" x14ac:dyDescent="0.2">
      <c r="A12" s="20" t="s">
        <v>56</v>
      </c>
      <c r="B12" s="20"/>
      <c r="C12" s="22">
        <v>90000</v>
      </c>
      <c r="D12" s="22">
        <v>150000</v>
      </c>
      <c r="E12" s="22">
        <v>450000</v>
      </c>
      <c r="F12" s="22">
        <v>780000</v>
      </c>
      <c r="G12" s="22">
        <v>1462500</v>
      </c>
      <c r="H12" s="4"/>
      <c r="I12" s="4"/>
    </row>
    <row r="13" spans="1:11" ht="13.5" customHeight="1" x14ac:dyDescent="0.2">
      <c r="A13" s="20" t="s">
        <v>57</v>
      </c>
      <c r="B13" s="20"/>
      <c r="C13" s="22">
        <v>0</v>
      </c>
      <c r="D13" s="22">
        <v>80000</v>
      </c>
      <c r="E13" s="22">
        <v>150000</v>
      </c>
      <c r="F13" s="22">
        <v>210000</v>
      </c>
      <c r="G13" s="22">
        <v>325000</v>
      </c>
      <c r="H13" s="4"/>
      <c r="I13" s="4"/>
    </row>
    <row r="14" spans="1:11" ht="13.5" customHeight="1" x14ac:dyDescent="0.2">
      <c r="A14" s="20" t="s">
        <v>58</v>
      </c>
      <c r="B14" s="20"/>
      <c r="C14" s="22"/>
      <c r="D14" s="22"/>
      <c r="E14" s="22"/>
      <c r="F14" s="22"/>
      <c r="G14" s="22"/>
      <c r="H14" s="4"/>
      <c r="I14" s="4"/>
    </row>
    <row r="15" spans="1:11" ht="13.5" customHeight="1" x14ac:dyDescent="0.2">
      <c r="A15" s="20" t="s">
        <v>59</v>
      </c>
      <c r="B15" s="20"/>
      <c r="C15" s="22"/>
      <c r="D15" s="22"/>
      <c r="E15" s="22"/>
      <c r="F15" s="22"/>
      <c r="G15" s="22"/>
      <c r="H15" s="4"/>
      <c r="I15" s="4"/>
    </row>
    <row r="16" spans="1:11" ht="13.5" customHeight="1" x14ac:dyDescent="0.2">
      <c r="A16" s="26" t="s">
        <v>60</v>
      </c>
      <c r="B16" s="20"/>
      <c r="C16" s="28">
        <f t="shared" ref="C16:G16" si="0">SUM(C4:C15)</f>
        <v>3015000</v>
      </c>
      <c r="D16" s="28">
        <f t="shared" si="0"/>
        <v>650000</v>
      </c>
      <c r="E16" s="28">
        <f t="shared" si="0"/>
        <v>975000</v>
      </c>
      <c r="F16" s="28">
        <f t="shared" si="0"/>
        <v>1365000</v>
      </c>
      <c r="G16" s="28">
        <f t="shared" si="0"/>
        <v>2237500</v>
      </c>
      <c r="H16" s="29">
        <f>SUM(C16:G16)</f>
        <v>8242500</v>
      </c>
      <c r="I16" s="11"/>
      <c r="J16" s="30"/>
    </row>
    <row r="17" spans="1:10" ht="13.5" customHeight="1" x14ac:dyDescent="0.2">
      <c r="A17" s="31"/>
      <c r="B17" s="32"/>
      <c r="C17" s="34"/>
      <c r="D17" s="34"/>
      <c r="E17" s="34"/>
      <c r="F17" s="34"/>
      <c r="G17" s="35"/>
      <c r="H17" s="30" t="s">
        <v>61</v>
      </c>
      <c r="I17" s="4"/>
    </row>
    <row r="18" spans="1:10" ht="13.5" customHeight="1" x14ac:dyDescent="0.2">
      <c r="A18" s="36" t="s">
        <v>62</v>
      </c>
      <c r="B18" s="37"/>
      <c r="C18" s="25"/>
      <c r="D18" s="25"/>
      <c r="E18" s="25"/>
      <c r="F18" s="25"/>
      <c r="G18" s="25"/>
      <c r="H18" s="4"/>
      <c r="I18" s="4"/>
    </row>
    <row r="19" spans="1:10" ht="13.5" customHeight="1" x14ac:dyDescent="0.2">
      <c r="A19" s="39" t="s">
        <v>63</v>
      </c>
      <c r="B19" s="40"/>
      <c r="C19" s="42"/>
      <c r="D19" s="42"/>
      <c r="E19" s="42"/>
      <c r="F19" s="42"/>
      <c r="G19" s="42"/>
      <c r="H19" s="4"/>
      <c r="I19" s="4"/>
    </row>
    <row r="20" spans="1:10" ht="13.5" customHeight="1" x14ac:dyDescent="0.2">
      <c r="A20" s="43" t="s">
        <v>64</v>
      </c>
      <c r="B20" s="43"/>
      <c r="C20" s="45">
        <v>75000</v>
      </c>
      <c r="D20" s="45">
        <v>80000</v>
      </c>
      <c r="E20" s="45">
        <v>82500</v>
      </c>
      <c r="F20" s="45">
        <v>84500</v>
      </c>
      <c r="G20" s="45">
        <v>86600</v>
      </c>
      <c r="H20" s="4"/>
      <c r="I20" s="4"/>
    </row>
    <row r="21" spans="1:10" ht="13.5" customHeight="1" x14ac:dyDescent="0.2">
      <c r="A21" s="43" t="s">
        <v>65</v>
      </c>
      <c r="B21" s="43"/>
      <c r="C21" s="45">
        <v>50000</v>
      </c>
      <c r="D21" s="45">
        <v>52000</v>
      </c>
      <c r="E21" s="45">
        <v>54000</v>
      </c>
      <c r="F21" s="45">
        <v>56000</v>
      </c>
      <c r="G21" s="45">
        <v>58000</v>
      </c>
      <c r="H21" s="4"/>
      <c r="I21" s="4"/>
    </row>
    <row r="22" spans="1:10" ht="13.5" customHeight="1" x14ac:dyDescent="0.2">
      <c r="A22" s="43" t="s">
        <v>66</v>
      </c>
      <c r="B22" s="43"/>
      <c r="C22" s="45">
        <v>68000</v>
      </c>
      <c r="D22" s="45">
        <v>70000</v>
      </c>
      <c r="E22" s="45">
        <v>72000</v>
      </c>
      <c r="F22" s="45">
        <v>74000</v>
      </c>
      <c r="G22" s="45">
        <v>76000</v>
      </c>
      <c r="H22" s="4"/>
      <c r="I22" s="4"/>
    </row>
    <row r="23" spans="1:10" ht="13.5" customHeight="1" x14ac:dyDescent="0.2">
      <c r="A23" s="43" t="s">
        <v>67</v>
      </c>
      <c r="B23" s="43"/>
      <c r="C23" s="45">
        <v>24000</v>
      </c>
      <c r="D23" s="45">
        <v>34650</v>
      </c>
      <c r="E23" s="45">
        <v>47500</v>
      </c>
      <c r="F23" s="45">
        <v>52000</v>
      </c>
      <c r="G23" s="45">
        <v>60000</v>
      </c>
      <c r="H23" s="11"/>
      <c r="I23" s="11"/>
    </row>
    <row r="24" spans="1:10" ht="13.5" customHeight="1" x14ac:dyDescent="0.2">
      <c r="A24" s="43" t="s">
        <v>68</v>
      </c>
      <c r="B24" s="43"/>
      <c r="C24" s="45">
        <f t="shared" ref="C24:G24" si="1">(SUM(C19:C23)*0.21)</f>
        <v>45570</v>
      </c>
      <c r="D24" s="45">
        <f t="shared" si="1"/>
        <v>49696.5</v>
      </c>
      <c r="E24" s="45">
        <f t="shared" si="1"/>
        <v>53760</v>
      </c>
      <c r="F24" s="45">
        <f t="shared" si="1"/>
        <v>55965</v>
      </c>
      <c r="G24" s="45">
        <f t="shared" si="1"/>
        <v>58926</v>
      </c>
      <c r="H24" s="4"/>
      <c r="I24" s="4"/>
    </row>
    <row r="25" spans="1:10" ht="13.5" customHeight="1" x14ac:dyDescent="0.2">
      <c r="A25" s="39" t="s">
        <v>69</v>
      </c>
      <c r="B25" s="39"/>
      <c r="C25" s="47">
        <f t="shared" ref="C25:G25" si="2">SUM(C20:C24)</f>
        <v>262570</v>
      </c>
      <c r="D25" s="47">
        <f t="shared" si="2"/>
        <v>286346.5</v>
      </c>
      <c r="E25" s="47">
        <f t="shared" si="2"/>
        <v>309760</v>
      </c>
      <c r="F25" s="47">
        <f t="shared" si="2"/>
        <v>322465</v>
      </c>
      <c r="G25" s="47">
        <f t="shared" si="2"/>
        <v>339526</v>
      </c>
      <c r="H25" s="4"/>
      <c r="I25" s="4"/>
    </row>
    <row r="26" spans="1:10" ht="13.5" customHeight="1" x14ac:dyDescent="0.2">
      <c r="A26" s="36"/>
      <c r="B26" s="36"/>
      <c r="C26" s="48"/>
      <c r="D26" s="48"/>
      <c r="E26" s="48"/>
      <c r="F26" s="48"/>
      <c r="G26" s="48"/>
      <c r="H26" s="4"/>
      <c r="I26" s="4"/>
    </row>
    <row r="27" spans="1:10" ht="13.5" customHeight="1" x14ac:dyDescent="0.2">
      <c r="A27" s="49" t="s">
        <v>70</v>
      </c>
      <c r="B27" s="49"/>
      <c r="C27" s="51">
        <v>20000</v>
      </c>
      <c r="D27" s="51">
        <v>30000</v>
      </c>
      <c r="E27" s="51">
        <v>20000</v>
      </c>
      <c r="F27" s="52">
        <v>20000</v>
      </c>
      <c r="G27" s="52">
        <v>20000</v>
      </c>
      <c r="H27" s="53"/>
      <c r="I27" s="53"/>
      <c r="J27" s="53"/>
    </row>
    <row r="28" spans="1:10" ht="13.5" customHeight="1" x14ac:dyDescent="0.2">
      <c r="A28" s="54" t="s">
        <v>71</v>
      </c>
      <c r="B28" s="54"/>
      <c r="C28" s="56">
        <v>0</v>
      </c>
      <c r="D28" s="56">
        <v>0</v>
      </c>
      <c r="E28" s="56">
        <v>0</v>
      </c>
      <c r="F28" s="56">
        <v>0</v>
      </c>
      <c r="G28" s="56">
        <v>0</v>
      </c>
      <c r="H28" s="30"/>
      <c r="I28" s="30"/>
      <c r="J28" s="30"/>
    </row>
    <row r="29" spans="1:10" ht="13.5" customHeight="1" x14ac:dyDescent="0.2">
      <c r="A29" s="43" t="s">
        <v>72</v>
      </c>
      <c r="B29" s="43"/>
      <c r="C29" s="22">
        <f>'Revenue Assumptions'!$K$31</f>
        <v>87500</v>
      </c>
      <c r="D29" s="22">
        <f>'Revenue Assumptions'!$K$32</f>
        <v>216500</v>
      </c>
      <c r="E29" s="22">
        <v>506250</v>
      </c>
      <c r="F29" s="22">
        <v>817500</v>
      </c>
      <c r="G29" s="57">
        <v>1490625</v>
      </c>
      <c r="H29" s="58"/>
      <c r="I29" s="58"/>
      <c r="J29" s="58"/>
    </row>
    <row r="30" spans="1:10" ht="13.5" customHeight="1" x14ac:dyDescent="0.2">
      <c r="A30" s="59"/>
      <c r="B30" s="59"/>
      <c r="C30" s="60"/>
      <c r="D30" s="60"/>
      <c r="E30" s="60"/>
      <c r="F30" s="60"/>
      <c r="G30" s="61"/>
      <c r="H30" s="58"/>
      <c r="I30" s="58"/>
      <c r="J30" s="58"/>
    </row>
    <row r="31" spans="1:10" ht="13.5" customHeight="1" x14ac:dyDescent="0.2">
      <c r="A31" s="62" t="s">
        <v>73</v>
      </c>
      <c r="B31" s="62"/>
      <c r="C31" s="22"/>
      <c r="D31" s="22"/>
      <c r="E31" s="22"/>
      <c r="F31" s="22"/>
      <c r="G31" s="22"/>
      <c r="H31" s="4"/>
      <c r="I31" s="63"/>
    </row>
    <row r="32" spans="1:10" ht="13.5" customHeight="1" x14ac:dyDescent="0.2">
      <c r="A32" s="43" t="s">
        <v>74</v>
      </c>
      <c r="B32" s="43"/>
      <c r="C32" s="45">
        <v>12000</v>
      </c>
      <c r="D32" s="45">
        <v>13500</v>
      </c>
      <c r="E32" s="45">
        <v>15000</v>
      </c>
      <c r="F32" s="45">
        <v>16000</v>
      </c>
      <c r="G32" s="45">
        <v>18500</v>
      </c>
      <c r="H32" s="11"/>
      <c r="I32" s="4"/>
    </row>
    <row r="33" spans="1:9" ht="13.5" customHeight="1" x14ac:dyDescent="0.2">
      <c r="A33" s="43" t="s">
        <v>75</v>
      </c>
      <c r="B33" s="43"/>
      <c r="C33" s="45">
        <v>18000</v>
      </c>
      <c r="D33" s="45">
        <v>20000</v>
      </c>
      <c r="E33" s="45">
        <v>21500</v>
      </c>
      <c r="F33" s="45">
        <v>22500</v>
      </c>
      <c r="G33" s="45">
        <v>24000</v>
      </c>
      <c r="H33" s="4"/>
      <c r="I33" s="4"/>
    </row>
    <row r="34" spans="1:9" ht="13.5" customHeight="1" x14ac:dyDescent="0.2">
      <c r="A34" s="43" t="s">
        <v>76</v>
      </c>
      <c r="B34" s="43"/>
      <c r="C34" s="45">
        <v>8000</v>
      </c>
      <c r="D34" s="45">
        <v>9500</v>
      </c>
      <c r="E34" s="45">
        <v>11000</v>
      </c>
      <c r="F34" s="45">
        <v>12000</v>
      </c>
      <c r="G34" s="45">
        <v>13500</v>
      </c>
      <c r="H34" s="4"/>
      <c r="I34" s="4"/>
    </row>
    <row r="35" spans="1:9" ht="13.5" customHeight="1" x14ac:dyDescent="0.2">
      <c r="A35" s="43" t="s">
        <v>77</v>
      </c>
      <c r="B35" s="43"/>
      <c r="C35" s="45">
        <v>5000</v>
      </c>
      <c r="D35" s="45">
        <v>5000</v>
      </c>
      <c r="E35" s="45">
        <v>7500</v>
      </c>
      <c r="F35" s="45">
        <v>8000</v>
      </c>
      <c r="G35" s="45">
        <v>10000</v>
      </c>
      <c r="H35" s="4"/>
      <c r="I35" s="4"/>
    </row>
    <row r="36" spans="1:9" ht="13.5" customHeight="1" x14ac:dyDescent="0.2">
      <c r="A36" s="43" t="s">
        <v>78</v>
      </c>
      <c r="B36" s="43"/>
      <c r="C36" s="45">
        <v>5000</v>
      </c>
      <c r="D36" s="45">
        <v>6000</v>
      </c>
      <c r="E36" s="45">
        <v>9000</v>
      </c>
      <c r="F36" s="45">
        <v>12500</v>
      </c>
      <c r="G36" s="45">
        <v>16000</v>
      </c>
      <c r="H36" s="4"/>
      <c r="I36" s="4"/>
    </row>
    <row r="37" spans="1:9" ht="13.5" customHeight="1" x14ac:dyDescent="0.2">
      <c r="A37" s="43" t="s">
        <v>79</v>
      </c>
      <c r="B37" s="43"/>
      <c r="C37" s="45">
        <v>1450</v>
      </c>
      <c r="D37" s="45">
        <v>2800</v>
      </c>
      <c r="E37" s="45">
        <v>4650</v>
      </c>
      <c r="F37" s="45">
        <v>7600</v>
      </c>
      <c r="G37" s="45">
        <v>11250</v>
      </c>
      <c r="H37" s="11"/>
      <c r="I37" s="4"/>
    </row>
    <row r="38" spans="1:9" ht="13.5" customHeight="1" x14ac:dyDescent="0.2">
      <c r="A38" s="43" t="s">
        <v>80</v>
      </c>
      <c r="B38" s="43"/>
      <c r="C38" s="45">
        <v>0</v>
      </c>
      <c r="D38" s="45">
        <v>50000</v>
      </c>
      <c r="E38" s="45">
        <v>50000</v>
      </c>
      <c r="F38" s="45">
        <v>50000</v>
      </c>
      <c r="G38" s="45">
        <v>50000</v>
      </c>
      <c r="H38" s="11"/>
      <c r="I38" s="4"/>
    </row>
    <row r="39" spans="1:9" ht="13.5" customHeight="1" x14ac:dyDescent="0.2">
      <c r="A39" s="64" t="s">
        <v>81</v>
      </c>
      <c r="B39" s="43"/>
      <c r="C39" s="65">
        <v>45000</v>
      </c>
      <c r="D39" s="65">
        <v>45000</v>
      </c>
      <c r="E39" s="65">
        <f>D39*6</f>
        <v>270000</v>
      </c>
      <c r="F39" s="65">
        <f>D39*6</f>
        <v>270000</v>
      </c>
      <c r="G39" s="65">
        <f>D39*6</f>
        <v>270000</v>
      </c>
      <c r="H39" s="11"/>
      <c r="I39" s="4"/>
    </row>
    <row r="40" spans="1:9" ht="13.5" customHeight="1" x14ac:dyDescent="0.2">
      <c r="A40" s="43" t="s">
        <v>82</v>
      </c>
      <c r="B40" s="43"/>
      <c r="C40" s="45">
        <v>6000</v>
      </c>
      <c r="D40" s="45">
        <v>6500</v>
      </c>
      <c r="E40" s="45">
        <v>6500</v>
      </c>
      <c r="F40" s="45">
        <v>7000</v>
      </c>
      <c r="G40" s="45">
        <v>8000</v>
      </c>
      <c r="H40" s="4"/>
      <c r="I40" s="4"/>
    </row>
    <row r="41" spans="1:9" ht="13.5" customHeight="1" x14ac:dyDescent="0.2">
      <c r="A41" s="43" t="s">
        <v>83</v>
      </c>
      <c r="B41" s="43"/>
      <c r="C41" s="45">
        <f t="shared" ref="C41:G41" si="3">SUM(C32:C40)</f>
        <v>100450</v>
      </c>
      <c r="D41" s="45">
        <f t="shared" si="3"/>
        <v>158300</v>
      </c>
      <c r="E41" s="45">
        <f t="shared" si="3"/>
        <v>395150</v>
      </c>
      <c r="F41" s="45">
        <f t="shared" si="3"/>
        <v>405600</v>
      </c>
      <c r="G41" s="45">
        <f t="shared" si="3"/>
        <v>421250</v>
      </c>
      <c r="H41" s="4"/>
      <c r="I41" s="4"/>
    </row>
    <row r="42" spans="1:9" ht="13.5" customHeight="1" x14ac:dyDescent="0.2">
      <c r="A42" s="26" t="s">
        <v>84</v>
      </c>
      <c r="B42" s="43"/>
      <c r="C42" s="47">
        <f t="shared" ref="C42:G42" si="4">SUM(C41+C25+C27+C29+C28)</f>
        <v>470520</v>
      </c>
      <c r="D42" s="47">
        <f t="shared" si="4"/>
        <v>691146.5</v>
      </c>
      <c r="E42" s="47">
        <f t="shared" si="4"/>
        <v>1231160</v>
      </c>
      <c r="F42" s="47">
        <f t="shared" si="4"/>
        <v>1565565</v>
      </c>
      <c r="G42" s="47">
        <f t="shared" si="4"/>
        <v>2271401</v>
      </c>
      <c r="H42" s="4"/>
      <c r="I42" s="66"/>
    </row>
    <row r="43" spans="1:9" ht="13.5" customHeight="1" x14ac:dyDescent="0.2">
      <c r="A43" s="37"/>
      <c r="B43" s="37"/>
      <c r="C43" s="4"/>
      <c r="D43" s="4"/>
      <c r="E43" s="4"/>
      <c r="F43" s="4"/>
      <c r="G43" s="4"/>
      <c r="H43" s="4"/>
      <c r="I43" s="4"/>
    </row>
    <row r="44" spans="1:9" ht="13.5" customHeight="1" x14ac:dyDescent="0.2">
      <c r="A44" s="67" t="s">
        <v>85</v>
      </c>
      <c r="B44" s="67"/>
      <c r="C44" s="69">
        <f t="shared" ref="C44:G44" si="5">C16-C42</f>
        <v>2544480</v>
      </c>
      <c r="D44" s="69">
        <f t="shared" si="5"/>
        <v>-41146.5</v>
      </c>
      <c r="E44" s="69">
        <f t="shared" si="5"/>
        <v>-256160</v>
      </c>
      <c r="F44" s="69">
        <f t="shared" si="5"/>
        <v>-200565</v>
      </c>
      <c r="G44" s="69">
        <f t="shared" si="5"/>
        <v>-33901</v>
      </c>
      <c r="H44" s="11"/>
      <c r="I44" s="11"/>
    </row>
    <row r="45" spans="1:9" ht="13.5" customHeight="1" x14ac:dyDescent="0.2">
      <c r="A45" s="11"/>
      <c r="B45" s="11"/>
      <c r="C45" s="71">
        <v>2500000</v>
      </c>
      <c r="D45" s="71">
        <v>50000</v>
      </c>
      <c r="E45" s="71">
        <v>50000</v>
      </c>
      <c r="F45" s="71">
        <v>50000</v>
      </c>
      <c r="G45" s="71">
        <v>50000</v>
      </c>
      <c r="H45" s="11"/>
      <c r="I45" s="11"/>
    </row>
    <row r="46" spans="1:9" ht="15" customHeight="1" x14ac:dyDescent="0.2">
      <c r="A46" s="72" t="s">
        <v>86</v>
      </c>
      <c r="B46" s="11"/>
      <c r="C46" s="74">
        <f>C44-C45</f>
        <v>44480</v>
      </c>
      <c r="D46" s="74">
        <f t="shared" ref="D46:G46" si="6">SUM(D44:D45)</f>
        <v>8853.5</v>
      </c>
      <c r="E46" s="74">
        <f t="shared" si="6"/>
        <v>-206160</v>
      </c>
      <c r="F46" s="74">
        <f t="shared" si="6"/>
        <v>-150565</v>
      </c>
      <c r="G46" s="74">
        <f t="shared" si="6"/>
        <v>16099</v>
      </c>
      <c r="H46" s="4"/>
      <c r="I46" s="4"/>
    </row>
    <row r="47" spans="1:9" ht="13.5" customHeight="1" x14ac:dyDescent="0.2">
      <c r="A47" s="75"/>
      <c r="B47" s="75"/>
      <c r="C47" s="77" t="s">
        <v>87</v>
      </c>
      <c r="D47" s="4"/>
      <c r="E47" s="4"/>
      <c r="F47" s="4"/>
      <c r="G47" s="4"/>
      <c r="H47" s="4"/>
      <c r="I47" s="4"/>
    </row>
    <row r="48" spans="1:9" ht="13.5" customHeight="1" x14ac:dyDescent="0.2">
      <c r="A48" s="4"/>
      <c r="B48" s="4"/>
      <c r="C48" s="10" t="s">
        <v>88</v>
      </c>
      <c r="D48" s="10" t="s">
        <v>89</v>
      </c>
      <c r="E48" s="10" t="s">
        <v>90</v>
      </c>
      <c r="F48" s="10" t="s">
        <v>91</v>
      </c>
      <c r="G48" s="10" t="s">
        <v>92</v>
      </c>
      <c r="H48" s="4"/>
      <c r="I48" s="4"/>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heetViews>
  <sheetFormatPr baseColWidth="10" defaultColWidth="17.33203125" defaultRowHeight="15.75" customHeight="1" x14ac:dyDescent="0.15"/>
  <cols>
    <col min="1" max="3" width="8.83203125" customWidth="1"/>
    <col min="4" max="4" width="10.5" customWidth="1"/>
    <col min="5" max="5" width="10.1640625" customWidth="1"/>
    <col min="6" max="6" width="10.33203125" customWidth="1"/>
    <col min="7" max="7" width="10.5" customWidth="1"/>
    <col min="8" max="8" width="12.1640625" customWidth="1"/>
    <col min="9" max="9" width="8.83203125" customWidth="1"/>
    <col min="10" max="10" width="12.33203125" customWidth="1"/>
    <col min="11" max="11" width="11.33203125" customWidth="1"/>
    <col min="12" max="12" width="8.83203125" customWidth="1"/>
    <col min="13" max="13" width="10.83203125" customWidth="1"/>
  </cols>
  <sheetData>
    <row r="1" spans="1:13" ht="15" customHeight="1" x14ac:dyDescent="0.2">
      <c r="A1" s="79" t="s">
        <v>93</v>
      </c>
      <c r="D1" s="11"/>
      <c r="E1" s="11"/>
      <c r="F1" s="11"/>
      <c r="G1" s="11"/>
      <c r="H1" s="11"/>
      <c r="J1" s="11"/>
      <c r="K1" s="11"/>
      <c r="M1" s="11"/>
    </row>
    <row r="2" spans="1:13" ht="15" customHeight="1" x14ac:dyDescent="0.2">
      <c r="A2" s="80" t="s">
        <v>94</v>
      </c>
      <c r="D2" s="11"/>
      <c r="E2" s="11"/>
      <c r="F2" s="11"/>
      <c r="G2" s="11"/>
      <c r="H2" s="11"/>
      <c r="J2" s="11"/>
      <c r="K2" s="11"/>
      <c r="M2" s="11"/>
    </row>
    <row r="3" spans="1:13" ht="15" customHeight="1" x14ac:dyDescent="0.2">
      <c r="A3" s="1" t="s">
        <v>95</v>
      </c>
      <c r="D3" s="11"/>
      <c r="E3" s="11"/>
      <c r="F3" s="11"/>
      <c r="G3" s="11"/>
      <c r="H3" s="11"/>
      <c r="J3" s="11"/>
      <c r="K3" s="11"/>
      <c r="M3" s="11"/>
    </row>
    <row r="4" spans="1:13" ht="15" customHeight="1" x14ac:dyDescent="0.2">
      <c r="A4" s="79" t="s">
        <v>96</v>
      </c>
      <c r="D4" s="11"/>
      <c r="E4" s="11"/>
      <c r="F4" s="11"/>
      <c r="G4" s="11"/>
      <c r="H4" s="11"/>
      <c r="J4" s="11"/>
      <c r="K4" s="11"/>
      <c r="M4" s="11"/>
    </row>
    <row r="5" spans="1:13" ht="15" customHeight="1" x14ac:dyDescent="0.2">
      <c r="A5" s="79" t="s">
        <v>97</v>
      </c>
      <c r="D5" s="11"/>
      <c r="E5" s="11"/>
      <c r="F5" s="11"/>
      <c r="G5" s="11"/>
      <c r="H5" s="11"/>
      <c r="J5" s="11"/>
      <c r="K5" s="11"/>
      <c r="M5" s="11"/>
    </row>
    <row r="6" spans="1:13" ht="15" customHeight="1" x14ac:dyDescent="0.2">
      <c r="A6" s="79" t="s">
        <v>98</v>
      </c>
      <c r="D6" s="11"/>
      <c r="E6" s="11"/>
      <c r="F6" s="11"/>
      <c r="G6" s="11"/>
      <c r="H6" s="11"/>
      <c r="J6" s="11"/>
      <c r="K6" s="11"/>
      <c r="M6" s="11"/>
    </row>
    <row r="7" spans="1:13" ht="15" customHeight="1" x14ac:dyDescent="0.2">
      <c r="A7" s="81" t="s">
        <v>99</v>
      </c>
      <c r="D7" s="11"/>
      <c r="E7" s="11"/>
      <c r="F7" s="11"/>
      <c r="G7" s="11"/>
      <c r="H7" s="11"/>
      <c r="J7" s="11"/>
      <c r="K7" s="11"/>
      <c r="M7" s="11"/>
    </row>
    <row r="8" spans="1:13" ht="15" customHeight="1" x14ac:dyDescent="0.2">
      <c r="A8" s="81" t="s">
        <v>100</v>
      </c>
      <c r="D8" s="11"/>
      <c r="E8" s="11"/>
      <c r="F8" s="11"/>
      <c r="G8" s="11"/>
      <c r="H8" s="11"/>
      <c r="J8" s="11"/>
      <c r="K8" s="11"/>
      <c r="M8" s="11"/>
    </row>
    <row r="9" spans="1:13" ht="15" customHeight="1" x14ac:dyDescent="0.2">
      <c r="A9" s="81" t="s">
        <v>101</v>
      </c>
      <c r="D9" s="11"/>
      <c r="E9" s="11"/>
      <c r="F9" s="11"/>
      <c r="G9" s="11"/>
      <c r="H9" s="11"/>
      <c r="J9" s="11"/>
      <c r="K9" s="11"/>
      <c r="M9" s="11"/>
    </row>
    <row r="10" spans="1:13" ht="15" customHeight="1" x14ac:dyDescent="0.2">
      <c r="A10" s="81" t="s">
        <v>102</v>
      </c>
      <c r="D10" s="11"/>
      <c r="E10" s="11"/>
      <c r="F10" s="11"/>
      <c r="G10" s="11"/>
      <c r="H10" s="11"/>
      <c r="J10" s="11"/>
      <c r="K10" s="11"/>
      <c r="M10" s="11"/>
    </row>
    <row r="11" spans="1:13" ht="15" customHeight="1" x14ac:dyDescent="0.2">
      <c r="A11" s="79"/>
      <c r="D11" s="11"/>
      <c r="E11" s="11"/>
      <c r="F11" s="11"/>
      <c r="G11" s="11"/>
      <c r="H11" s="11"/>
      <c r="J11" s="11"/>
      <c r="K11" s="11"/>
      <c r="M11" s="11"/>
    </row>
    <row r="12" spans="1:13" ht="15" customHeight="1" x14ac:dyDescent="0.2">
      <c r="A12" s="1" t="s">
        <v>103</v>
      </c>
      <c r="D12" s="11"/>
      <c r="E12" s="11"/>
      <c r="F12" s="11"/>
      <c r="G12" s="11"/>
      <c r="H12" s="11"/>
      <c r="J12" s="11"/>
      <c r="K12" s="11"/>
      <c r="M12" s="11"/>
    </row>
    <row r="13" spans="1:13" ht="15" customHeight="1" x14ac:dyDescent="0.2">
      <c r="A13" s="79" t="s">
        <v>104</v>
      </c>
      <c r="D13" s="11"/>
      <c r="E13" s="11"/>
      <c r="F13" s="11"/>
      <c r="G13" s="11"/>
      <c r="H13" s="11"/>
      <c r="J13" s="11"/>
      <c r="K13" s="11"/>
      <c r="M13" s="11"/>
    </row>
    <row r="14" spans="1:13" ht="15" customHeight="1" x14ac:dyDescent="0.2">
      <c r="A14" s="79" t="s">
        <v>105</v>
      </c>
      <c r="D14" s="11"/>
      <c r="E14" s="11"/>
      <c r="F14" s="11"/>
      <c r="G14" s="11"/>
      <c r="H14" s="11"/>
      <c r="J14" s="11"/>
      <c r="K14" s="11"/>
      <c r="M14" s="11"/>
    </row>
    <row r="15" spans="1:13" ht="15" customHeight="1" x14ac:dyDescent="0.2">
      <c r="A15" s="79" t="s">
        <v>106</v>
      </c>
      <c r="D15" s="11"/>
      <c r="E15" s="11"/>
      <c r="F15" s="11"/>
      <c r="G15" s="11"/>
      <c r="H15" s="11"/>
      <c r="J15" s="11"/>
      <c r="K15" s="11"/>
      <c r="M15" s="11"/>
    </row>
    <row r="16" spans="1:13" ht="15" customHeight="1" x14ac:dyDescent="0.2">
      <c r="A16" s="79" t="s">
        <v>107</v>
      </c>
      <c r="D16" s="11"/>
      <c r="E16" s="11"/>
      <c r="F16" s="11"/>
      <c r="G16" s="11"/>
      <c r="H16" s="11"/>
      <c r="J16" s="11"/>
      <c r="K16" s="11"/>
      <c r="M16" s="11"/>
    </row>
    <row r="17" spans="1:13" ht="15" customHeight="1" x14ac:dyDescent="0.2">
      <c r="A17" s="79" t="s">
        <v>108</v>
      </c>
      <c r="D17" s="11"/>
      <c r="E17" s="11"/>
      <c r="F17" s="11"/>
      <c r="G17" s="11"/>
      <c r="H17" s="11"/>
      <c r="J17" s="11"/>
      <c r="K17" s="11"/>
      <c r="M17" s="11"/>
    </row>
    <row r="18" spans="1:13" ht="15" customHeight="1" x14ac:dyDescent="0.2">
      <c r="A18" s="79" t="s">
        <v>109</v>
      </c>
      <c r="D18" s="11"/>
      <c r="E18" s="11"/>
      <c r="F18" s="11"/>
      <c r="G18" s="11"/>
      <c r="H18" s="11"/>
      <c r="J18" s="11"/>
      <c r="K18" s="11"/>
      <c r="M18" s="11"/>
    </row>
    <row r="19" spans="1:13" ht="15" customHeight="1" x14ac:dyDescent="0.2">
      <c r="A19" s="79" t="s">
        <v>110</v>
      </c>
      <c r="D19" s="11"/>
      <c r="E19" s="11"/>
      <c r="F19" s="11"/>
      <c r="G19" s="11"/>
      <c r="H19" s="11"/>
      <c r="J19" s="11"/>
      <c r="K19" s="11"/>
      <c r="M19" s="11"/>
    </row>
    <row r="20" spans="1:13" ht="15" customHeight="1" x14ac:dyDescent="0.2">
      <c r="A20" s="79" t="s">
        <v>111</v>
      </c>
      <c r="D20" s="11"/>
      <c r="E20" s="11"/>
      <c r="F20" s="11"/>
      <c r="G20" s="11"/>
      <c r="H20" s="11"/>
      <c r="J20" s="11"/>
      <c r="K20" s="11"/>
      <c r="M20" s="11"/>
    </row>
    <row r="21" spans="1:13" ht="15" customHeight="1" x14ac:dyDescent="0.2">
      <c r="A21" s="79" t="s">
        <v>112</v>
      </c>
      <c r="D21" s="11"/>
      <c r="E21" s="11"/>
      <c r="F21" s="11"/>
      <c r="G21" s="11"/>
      <c r="H21" s="11"/>
      <c r="J21" s="11"/>
      <c r="K21" s="11"/>
      <c r="M21" s="11"/>
    </row>
    <row r="22" spans="1:13" ht="15" customHeight="1" x14ac:dyDescent="0.2">
      <c r="A22" s="82" t="s">
        <v>113</v>
      </c>
      <c r="D22" s="11"/>
      <c r="E22" s="11"/>
      <c r="F22" s="11"/>
      <c r="G22" s="11"/>
      <c r="H22" s="11"/>
      <c r="J22" s="11"/>
      <c r="K22" s="11"/>
      <c r="M22" s="11"/>
    </row>
    <row r="23" spans="1:13" ht="15" customHeight="1" x14ac:dyDescent="0.2">
      <c r="A23" s="82"/>
      <c r="D23" s="11"/>
      <c r="E23" s="11"/>
      <c r="F23" s="11"/>
      <c r="G23" s="11"/>
      <c r="H23" s="11"/>
      <c r="J23" s="11"/>
      <c r="K23" s="11"/>
      <c r="M23" s="11"/>
    </row>
    <row r="24" spans="1:13" ht="15" customHeight="1" x14ac:dyDescent="0.2">
      <c r="A24" s="1" t="s">
        <v>114</v>
      </c>
      <c r="D24" s="11"/>
      <c r="E24" s="11"/>
      <c r="F24" s="11"/>
      <c r="G24" s="11"/>
      <c r="H24" s="11"/>
      <c r="J24" s="11"/>
      <c r="K24" s="11"/>
      <c r="M24" s="11"/>
    </row>
    <row r="25" spans="1:13" ht="15" customHeight="1" x14ac:dyDescent="0.2">
      <c r="A25" s="79" t="s">
        <v>115</v>
      </c>
      <c r="D25" s="11"/>
      <c r="E25" s="11"/>
      <c r="F25" s="11"/>
      <c r="G25" s="11"/>
      <c r="H25" s="11"/>
      <c r="J25" s="11"/>
      <c r="K25" s="11"/>
      <c r="M25" s="11"/>
    </row>
    <row r="26" spans="1:13" ht="15" customHeight="1" x14ac:dyDescent="0.2">
      <c r="A26" s="79" t="s">
        <v>116</v>
      </c>
      <c r="D26" s="11"/>
      <c r="E26" s="11"/>
      <c r="F26" s="11"/>
      <c r="G26" s="11"/>
      <c r="H26" s="11"/>
      <c r="J26" s="11"/>
      <c r="K26" s="11"/>
      <c r="M26" s="11"/>
    </row>
    <row r="27" spans="1:13" ht="15" customHeight="1" x14ac:dyDescent="0.2">
      <c r="A27" s="79"/>
      <c r="D27" s="11"/>
      <c r="E27" s="11"/>
      <c r="F27" s="11"/>
      <c r="G27" s="11"/>
      <c r="H27" s="11"/>
      <c r="J27" s="11"/>
      <c r="K27" s="11"/>
      <c r="M27" s="11"/>
    </row>
    <row r="28" spans="1:13" ht="15" customHeight="1" x14ac:dyDescent="0.2">
      <c r="A28" s="79"/>
      <c r="D28" s="11"/>
      <c r="E28" s="11"/>
      <c r="F28" s="11"/>
      <c r="G28" s="11"/>
      <c r="H28" s="11"/>
      <c r="J28" s="11"/>
      <c r="K28" s="11"/>
      <c r="M28" s="11"/>
    </row>
    <row r="29" spans="1:13" ht="33" customHeight="1" x14ac:dyDescent="0.2">
      <c r="A29" s="83" t="s">
        <v>117</v>
      </c>
      <c r="D29" s="11"/>
      <c r="E29" s="11"/>
      <c r="F29" s="11"/>
      <c r="G29" s="11"/>
      <c r="H29" s="97" t="s">
        <v>118</v>
      </c>
      <c r="I29" s="97" t="s">
        <v>119</v>
      </c>
      <c r="J29" s="97" t="s">
        <v>120</v>
      </c>
      <c r="K29" s="97" t="s">
        <v>121</v>
      </c>
      <c r="L29" s="98"/>
      <c r="M29" s="11"/>
    </row>
    <row r="30" spans="1:13" ht="13.5" customHeight="1" x14ac:dyDescent="0.2">
      <c r="B30" s="84" t="s">
        <v>122</v>
      </c>
      <c r="D30" s="84" t="s">
        <v>123</v>
      </c>
      <c r="E30" s="84" t="s">
        <v>124</v>
      </c>
      <c r="F30" s="84" t="s">
        <v>125</v>
      </c>
      <c r="G30" s="11"/>
      <c r="H30" s="96"/>
      <c r="I30" s="96"/>
      <c r="J30" s="96"/>
      <c r="K30" s="96"/>
      <c r="L30" s="96"/>
      <c r="M30" s="11"/>
    </row>
    <row r="31" spans="1:13" ht="13.5" customHeight="1" x14ac:dyDescent="0.2">
      <c r="A31" s="85" t="s">
        <v>126</v>
      </c>
      <c r="B31" s="85" t="s">
        <v>127</v>
      </c>
      <c r="D31" s="85" t="s">
        <v>128</v>
      </c>
      <c r="E31" s="86">
        <v>115000</v>
      </c>
      <c r="F31" s="85" t="s">
        <v>129</v>
      </c>
      <c r="G31" s="11"/>
      <c r="H31" s="86">
        <v>115000</v>
      </c>
      <c r="I31" s="11">
        <f t="shared" ref="I31:I35" si="0">J31/H31</f>
        <v>0.2391304347826087</v>
      </c>
      <c r="J31" s="86">
        <v>27500</v>
      </c>
      <c r="K31" s="87">
        <f>E31-J31</f>
        <v>87500</v>
      </c>
      <c r="M31" s="11"/>
    </row>
    <row r="32" spans="1:13" ht="13.5" customHeight="1" x14ac:dyDescent="0.2">
      <c r="A32" s="85" t="s">
        <v>130</v>
      </c>
      <c r="B32" s="85" t="s">
        <v>131</v>
      </c>
      <c r="C32" s="85"/>
      <c r="D32" s="85" t="s">
        <v>132</v>
      </c>
      <c r="E32" s="87">
        <v>200000</v>
      </c>
      <c r="F32" s="85" t="s">
        <v>133</v>
      </c>
      <c r="G32" s="11"/>
      <c r="H32" s="86">
        <v>280000</v>
      </c>
      <c r="I32" s="11">
        <f t="shared" si="0"/>
        <v>0.22678571428571428</v>
      </c>
      <c r="J32" s="86">
        <v>63500</v>
      </c>
      <c r="K32" s="87">
        <f t="shared" ref="K32:K35" si="1">H32-J32</f>
        <v>216500</v>
      </c>
      <c r="M32" s="88"/>
    </row>
    <row r="33" spans="1:13" ht="13.5" customHeight="1" x14ac:dyDescent="0.2">
      <c r="A33" s="85" t="s">
        <v>134</v>
      </c>
      <c r="B33" s="85" t="s">
        <v>135</v>
      </c>
      <c r="C33" s="85"/>
      <c r="D33" s="85" t="s">
        <v>136</v>
      </c>
      <c r="E33" s="87">
        <v>315000</v>
      </c>
      <c r="F33" s="85" t="s">
        <v>137</v>
      </c>
      <c r="G33" s="11"/>
      <c r="H33" s="86">
        <v>465000</v>
      </c>
      <c r="I33" s="11">
        <f t="shared" si="0"/>
        <v>0.22580645161290322</v>
      </c>
      <c r="J33" s="86">
        <v>105000</v>
      </c>
      <c r="K33" s="87">
        <f t="shared" si="1"/>
        <v>360000</v>
      </c>
      <c r="M33" s="11"/>
    </row>
    <row r="34" spans="1:13" ht="13.5" customHeight="1" x14ac:dyDescent="0.2">
      <c r="A34" s="85" t="s">
        <v>138</v>
      </c>
      <c r="B34" s="85" t="s">
        <v>139</v>
      </c>
      <c r="C34" s="85"/>
      <c r="D34" s="85" t="s">
        <v>140</v>
      </c>
      <c r="E34" s="87">
        <v>550000</v>
      </c>
      <c r="F34" s="85" t="s">
        <v>141</v>
      </c>
      <c r="G34" s="11"/>
      <c r="H34" s="86">
        <v>760000</v>
      </c>
      <c r="I34" s="11">
        <f t="shared" si="0"/>
        <v>0.22960526315789473</v>
      </c>
      <c r="J34" s="86">
        <v>174500</v>
      </c>
      <c r="K34" s="87">
        <f t="shared" si="1"/>
        <v>585500</v>
      </c>
      <c r="M34" s="11"/>
    </row>
    <row r="35" spans="1:13" ht="13.5" customHeight="1" x14ac:dyDescent="0.2">
      <c r="A35" s="85" t="s">
        <v>142</v>
      </c>
      <c r="B35" s="85" t="s">
        <v>143</v>
      </c>
      <c r="C35" s="85"/>
      <c r="D35" s="85" t="s">
        <v>144</v>
      </c>
      <c r="E35" s="87">
        <v>800000</v>
      </c>
      <c r="F35" s="85" t="s">
        <v>145</v>
      </c>
      <c r="G35" s="11"/>
      <c r="H35" s="86">
        <v>1125000</v>
      </c>
      <c r="I35" s="11">
        <f t="shared" si="0"/>
        <v>0.22666666666666666</v>
      </c>
      <c r="J35" s="86">
        <v>255000</v>
      </c>
      <c r="K35" s="87">
        <f t="shared" si="1"/>
        <v>870000</v>
      </c>
      <c r="M35" s="11"/>
    </row>
    <row r="36" spans="1:13" ht="13.5" customHeight="1" x14ac:dyDescent="0.2">
      <c r="A36" s="85"/>
      <c r="D36" s="11"/>
      <c r="E36" s="11"/>
      <c r="F36" s="11"/>
      <c r="G36" s="11"/>
      <c r="H36" s="11"/>
      <c r="J36" s="11"/>
      <c r="K36" s="11"/>
      <c r="M36" s="11"/>
    </row>
    <row r="37" spans="1:13" ht="13.5" customHeight="1" x14ac:dyDescent="0.2">
      <c r="B37" s="85" t="s">
        <v>146</v>
      </c>
      <c r="D37" s="11"/>
      <c r="E37" s="11"/>
      <c r="F37" s="11"/>
      <c r="G37" s="11"/>
      <c r="H37" s="11"/>
      <c r="J37" s="11"/>
      <c r="K37" s="11"/>
      <c r="M37" s="11"/>
    </row>
  </sheetData>
  <mergeCells count="5">
    <mergeCell ref="K29:K30"/>
    <mergeCell ref="H29:H30"/>
    <mergeCell ref="I29:I30"/>
    <mergeCell ref="J29:J30"/>
    <mergeCell ref="L29:L30"/>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0"/>
  <sheetViews>
    <sheetView workbookViewId="0"/>
  </sheetViews>
  <sheetFormatPr baseColWidth="10" defaultColWidth="17.33203125" defaultRowHeight="15.75" customHeight="1" x14ac:dyDescent="0.15"/>
  <cols>
    <col min="1" max="6" width="8.83203125" customWidth="1"/>
  </cols>
  <sheetData>
    <row r="1" ht="13.5" customHeight="1" x14ac:dyDescent="0.15"/>
    <row r="2" ht="13.5" customHeight="1" x14ac:dyDescent="0.15"/>
    <row r="3" ht="13.5" customHeight="1" x14ac:dyDescent="0.15"/>
    <row r="4" ht="13.5" customHeight="1" x14ac:dyDescent="0.15"/>
    <row r="5" ht="13.5" customHeight="1" x14ac:dyDescent="0.15"/>
    <row r="6" ht="13.5" customHeight="1" x14ac:dyDescent="0.15"/>
    <row r="7" ht="13.5" customHeight="1" x14ac:dyDescent="0.15"/>
    <row r="8" ht="13.5" customHeight="1" x14ac:dyDescent="0.15"/>
    <row r="9" ht="13.5" customHeight="1" x14ac:dyDescent="0.15"/>
    <row r="10" ht="13.5" customHeight="1" x14ac:dyDescent="0.15"/>
    <row r="11" ht="13.5" customHeight="1" x14ac:dyDescent="0.15"/>
    <row r="12" ht="13.5" customHeight="1" x14ac:dyDescent="0.15"/>
    <row r="13" ht="13.5" customHeight="1" x14ac:dyDescent="0.15"/>
    <row r="14" ht="13.5" customHeight="1" x14ac:dyDescent="0.15"/>
    <row r="15" ht="13.5" customHeight="1" x14ac:dyDescent="0.15"/>
    <row r="16" ht="13.5" customHeight="1" x14ac:dyDescent="0.15"/>
    <row r="17" ht="13.5" customHeight="1" x14ac:dyDescent="0.15"/>
    <row r="18" ht="13.5" customHeight="1" x14ac:dyDescent="0.15"/>
    <row r="19" ht="13.5" customHeight="1" x14ac:dyDescent="0.15"/>
    <row r="20" ht="13.5" customHeight="1" x14ac:dyDescent="0.15"/>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Income Statement </vt:lpstr>
      <vt:lpstr>Income Statement Cash Version</vt:lpstr>
      <vt:lpstr>Revenue Assumptions</vt:lpstr>
      <vt:lpstr>Financial Position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Maria Flaccavento</cp:lastModifiedBy>
  <dcterms:created xsi:type="dcterms:W3CDTF">2014-11-20T22:19:40Z</dcterms:created>
  <dcterms:modified xsi:type="dcterms:W3CDTF">2019-05-08T19:39:23Z</dcterms:modified>
</cp:coreProperties>
</file>